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V:\OPD\Doc_Opd\Рейтинг по открытости бюджетных данных\за 2023 год\"/>
    </mc:Choice>
  </mc:AlternateContent>
  <bookViews>
    <workbookView xWindow="0" yWindow="0" windowWidth="17970" windowHeight="6045"/>
  </bookViews>
  <sheets>
    <sheet name="ДОХОДЫ" sheetId="2" r:id="rId1"/>
  </sheets>
  <definedNames>
    <definedName name="_xlnm._FilterDatabase" localSheetId="0" hidden="1">ДОХОДЫ!$A$6:$S$6</definedName>
    <definedName name="Z_003E8F59_5F13_4935_90FD_6DB9195394DB_.wvu.PrintTitles" localSheetId="0" hidden="1">ДОХОДЫ!#REF!</definedName>
    <definedName name="Z_551D3239_9A12_40C1_B446_8EE00A95DB83_.wvu.PrintTitles" localSheetId="0" hidden="1">ДОХОДЫ!#REF!</definedName>
    <definedName name="Z_D6796523_539D_49C6_87C2_FCE694A34813_.wvu.PrintTitles" localSheetId="0" hidden="1">ДОХОДЫ!#REF!</definedName>
    <definedName name="_xlnm.Print_Titles" localSheetId="0">ДОХОДЫ!$4:$6</definedName>
    <definedName name="_xlnm.Print_Area" localSheetId="0">ДОХОДЫ!$A$1:$O$50</definedName>
  </definedNames>
  <calcPr calcId="162913"/>
</workbook>
</file>

<file path=xl/calcChain.xml><?xml version="1.0" encoding="utf-8"?>
<calcChain xmlns="http://schemas.openxmlformats.org/spreadsheetml/2006/main">
  <c r="J54" i="2" l="1"/>
  <c r="C54" i="2"/>
  <c r="C55" i="2" l="1"/>
  <c r="D44" i="2" l="1"/>
  <c r="E53" i="2"/>
  <c r="G53" i="2" s="1"/>
  <c r="G52" i="2" s="1"/>
  <c r="L52" i="2"/>
  <c r="J52" i="2"/>
  <c r="H52" i="2"/>
  <c r="F52" i="2"/>
  <c r="E52" i="2"/>
  <c r="D52" i="2"/>
  <c r="C52" i="2"/>
  <c r="E35" i="2"/>
  <c r="G35" i="2" s="1"/>
  <c r="I35" i="2" s="1"/>
  <c r="K35" i="2" s="1"/>
  <c r="M35" i="2" s="1"/>
  <c r="N35" i="2" s="1"/>
  <c r="O35" i="2" s="1"/>
  <c r="I53" i="2" l="1"/>
  <c r="K53" i="2" l="1"/>
  <c r="I52" i="2"/>
  <c r="M53" i="2" l="1"/>
  <c r="K52" i="2"/>
  <c r="M52" i="2" l="1"/>
  <c r="N53" i="2"/>
  <c r="O53" i="2" s="1"/>
  <c r="N52" i="2" l="1"/>
  <c r="O52" i="2" s="1"/>
  <c r="M49" i="2"/>
  <c r="L8" i="2" l="1"/>
  <c r="L117" i="2"/>
  <c r="L12" i="2" l="1"/>
  <c r="J28" i="2"/>
  <c r="J105" i="2"/>
  <c r="H28" i="2"/>
  <c r="H121" i="2"/>
  <c r="H115" i="2"/>
  <c r="H44" i="2"/>
  <c r="D78" i="2"/>
  <c r="F28" i="2"/>
  <c r="E58" i="2"/>
  <c r="E79" i="2"/>
  <c r="E30" i="2"/>
  <c r="E46" i="2"/>
  <c r="E38" i="2"/>
  <c r="C28" i="2"/>
  <c r="C78" i="2"/>
  <c r="E99" i="2"/>
  <c r="G99" i="2" s="1"/>
  <c r="L78" i="2"/>
  <c r="J78" i="2"/>
  <c r="H78" i="2"/>
  <c r="F78" i="2"/>
  <c r="L107" i="2"/>
  <c r="J107" i="2"/>
  <c r="H107" i="2"/>
  <c r="F107" i="2"/>
  <c r="D107" i="2"/>
  <c r="C107" i="2"/>
  <c r="E108" i="2"/>
  <c r="G108" i="2" s="1"/>
  <c r="I108" i="2" s="1"/>
  <c r="K108" i="2" s="1"/>
  <c r="M108" i="2" s="1"/>
  <c r="N108" i="2" s="1"/>
  <c r="O108" i="2" s="1"/>
  <c r="C68" i="2"/>
  <c r="E74" i="2"/>
  <c r="G74" i="2" s="1"/>
  <c r="I74" i="2" s="1"/>
  <c r="K74" i="2" s="1"/>
  <c r="M74" i="2" s="1"/>
  <c r="N74" i="2" s="1"/>
  <c r="O74" i="2" s="1"/>
  <c r="I99" i="2" l="1"/>
  <c r="G107" i="2"/>
  <c r="K107" i="2"/>
  <c r="E107" i="2"/>
  <c r="I107" i="2"/>
  <c r="M107" i="2"/>
  <c r="N107" i="2" s="1"/>
  <c r="O107" i="2" s="1"/>
  <c r="L142" i="2"/>
  <c r="J142" i="2"/>
  <c r="H142" i="2"/>
  <c r="F142" i="2"/>
  <c r="D142" i="2"/>
  <c r="C142" i="2"/>
  <c r="K99" i="2" l="1"/>
  <c r="E150" i="2"/>
  <c r="G150" i="2" s="1"/>
  <c r="E149" i="2"/>
  <c r="G149" i="2" s="1"/>
  <c r="E148" i="2"/>
  <c r="G148" i="2" s="1"/>
  <c r="I148" i="2" s="1"/>
  <c r="K148" i="2" s="1"/>
  <c r="E147" i="2"/>
  <c r="G147" i="2" s="1"/>
  <c r="I147" i="2" s="1"/>
  <c r="K147" i="2" s="1"/>
  <c r="E145" i="2"/>
  <c r="E141" i="2"/>
  <c r="G141" i="2" s="1"/>
  <c r="I141" i="2" s="1"/>
  <c r="K141" i="2" s="1"/>
  <c r="M141" i="2" s="1"/>
  <c r="E140" i="2"/>
  <c r="G140" i="2" s="1"/>
  <c r="I140" i="2" s="1"/>
  <c r="K140" i="2" s="1"/>
  <c r="M140" i="2" s="1"/>
  <c r="E139" i="2"/>
  <c r="G139" i="2" s="1"/>
  <c r="I139" i="2" s="1"/>
  <c r="K139" i="2" s="1"/>
  <c r="M139" i="2" s="1"/>
  <c r="E138" i="2"/>
  <c r="G138" i="2" s="1"/>
  <c r="I138" i="2" s="1"/>
  <c r="K138" i="2" s="1"/>
  <c r="M138" i="2" s="1"/>
  <c r="E137" i="2"/>
  <c r="G137" i="2" s="1"/>
  <c r="I137" i="2" s="1"/>
  <c r="M137" i="2" s="1"/>
  <c r="E136" i="2"/>
  <c r="G136" i="2" s="1"/>
  <c r="I136" i="2" s="1"/>
  <c r="K136" i="2" s="1"/>
  <c r="M136" i="2" s="1"/>
  <c r="E135" i="2"/>
  <c r="G135" i="2" s="1"/>
  <c r="I135" i="2" s="1"/>
  <c r="K135" i="2" s="1"/>
  <c r="M135" i="2" s="1"/>
  <c r="E134" i="2"/>
  <c r="G134" i="2" s="1"/>
  <c r="I134" i="2" s="1"/>
  <c r="K134" i="2" s="1"/>
  <c r="M134" i="2" s="1"/>
  <c r="J128" i="2"/>
  <c r="H128" i="2"/>
  <c r="F128" i="2"/>
  <c r="D128" i="2"/>
  <c r="C128" i="2"/>
  <c r="E129" i="2"/>
  <c r="G129" i="2" s="1"/>
  <c r="G128" i="2" s="1"/>
  <c r="E62" i="2"/>
  <c r="J59" i="2"/>
  <c r="H59" i="2"/>
  <c r="F59" i="2"/>
  <c r="D59" i="2"/>
  <c r="C59" i="2"/>
  <c r="E60" i="2"/>
  <c r="G60" i="2" s="1"/>
  <c r="I60" i="2" s="1"/>
  <c r="K60" i="2" s="1"/>
  <c r="K59" i="2" s="1"/>
  <c r="E42" i="2"/>
  <c r="G42" i="2" s="1"/>
  <c r="I42" i="2" s="1"/>
  <c r="E41" i="2"/>
  <c r="H40" i="2"/>
  <c r="F40" i="2"/>
  <c r="D40" i="2"/>
  <c r="C40" i="2"/>
  <c r="E59" i="2" l="1"/>
  <c r="E40" i="2"/>
  <c r="M99" i="2"/>
  <c r="E128" i="2"/>
  <c r="G41" i="2"/>
  <c r="I41" i="2" s="1"/>
  <c r="I40" i="2" s="1"/>
  <c r="I129" i="2"/>
  <c r="G59" i="2"/>
  <c r="I59" i="2"/>
  <c r="L144" i="2"/>
  <c r="L128" i="2"/>
  <c r="J131" i="2"/>
  <c r="G40" i="2" l="1"/>
  <c r="N99" i="2"/>
  <c r="I128" i="2"/>
  <c r="K129" i="2"/>
  <c r="K128" i="2" s="1"/>
  <c r="H131" i="2"/>
  <c r="O99" i="2" l="1"/>
  <c r="J144" i="2"/>
  <c r="H144" i="2"/>
  <c r="F144" i="2"/>
  <c r="D144" i="2"/>
  <c r="C144" i="2"/>
  <c r="L28" i="2"/>
  <c r="M147" i="2"/>
  <c r="N147" i="2" s="1"/>
  <c r="O147" i="2" s="1"/>
  <c r="L131" i="2"/>
  <c r="N141" i="2"/>
  <c r="O141" i="2" s="1"/>
  <c r="N135" i="2"/>
  <c r="O135" i="2" s="1"/>
  <c r="M129" i="2"/>
  <c r="M60" i="2"/>
  <c r="N60" i="2" s="1"/>
  <c r="O60" i="2" s="1"/>
  <c r="L59" i="2"/>
  <c r="M59" i="2" s="1"/>
  <c r="N59" i="2" s="1"/>
  <c r="O59" i="2" s="1"/>
  <c r="L57" i="2"/>
  <c r="L40" i="2"/>
  <c r="N137" i="2"/>
  <c r="O137" i="2" s="1"/>
  <c r="K42" i="2"/>
  <c r="K41" i="2"/>
  <c r="J40" i="2"/>
  <c r="N140" i="2"/>
  <c r="O140" i="2" s="1"/>
  <c r="N134" i="2"/>
  <c r="O134" i="2" s="1"/>
  <c r="M148" i="2"/>
  <c r="N148" i="2" s="1"/>
  <c r="O148" i="2" s="1"/>
  <c r="G145" i="2"/>
  <c r="N136" i="2"/>
  <c r="O136" i="2" s="1"/>
  <c r="F131" i="2"/>
  <c r="G62" i="2"/>
  <c r="E146" i="2"/>
  <c r="M42" i="2" l="1"/>
  <c r="N42" i="2" s="1"/>
  <c r="O42" i="2" s="1"/>
  <c r="I62" i="2"/>
  <c r="I61" i="2" s="1"/>
  <c r="G146" i="2"/>
  <c r="I146" i="2" s="1"/>
  <c r="K146" i="2" s="1"/>
  <c r="M146" i="2" s="1"/>
  <c r="N146" i="2" s="1"/>
  <c r="O146" i="2" s="1"/>
  <c r="I145" i="2"/>
  <c r="K40" i="2"/>
  <c r="M128" i="2"/>
  <c r="N128" i="2" s="1"/>
  <c r="O128" i="2" s="1"/>
  <c r="N129" i="2"/>
  <c r="O129" i="2" s="1"/>
  <c r="M41" i="2"/>
  <c r="E43" i="2"/>
  <c r="G43" i="2" s="1"/>
  <c r="I43" i="2" s="1"/>
  <c r="K43" i="2" s="1"/>
  <c r="M43" i="2" s="1"/>
  <c r="N43" i="2" s="1"/>
  <c r="O43" i="2" s="1"/>
  <c r="I150" i="2"/>
  <c r="K150" i="2" s="1"/>
  <c r="M150" i="2" s="1"/>
  <c r="N150" i="2" s="1"/>
  <c r="O150" i="2" s="1"/>
  <c r="E144" i="2"/>
  <c r="E143" i="2"/>
  <c r="N138" i="2"/>
  <c r="O138" i="2" s="1"/>
  <c r="E133" i="2"/>
  <c r="E132" i="2"/>
  <c r="E126" i="2"/>
  <c r="G126" i="2" s="1"/>
  <c r="I126" i="2" s="1"/>
  <c r="K126" i="2" s="1"/>
  <c r="M126" i="2" s="1"/>
  <c r="N126" i="2" s="1"/>
  <c r="O126" i="2" s="1"/>
  <c r="E125" i="2"/>
  <c r="G125" i="2" s="1"/>
  <c r="I125" i="2" s="1"/>
  <c r="E122" i="2"/>
  <c r="G122" i="2" s="1"/>
  <c r="I122" i="2" s="1"/>
  <c r="K122" i="2" s="1"/>
  <c r="M122" i="2" s="1"/>
  <c r="N122" i="2" s="1"/>
  <c r="O122" i="2" s="1"/>
  <c r="E120" i="2"/>
  <c r="G120" i="2" s="1"/>
  <c r="I120" i="2" s="1"/>
  <c r="K120" i="2" s="1"/>
  <c r="M120" i="2" s="1"/>
  <c r="N120" i="2" s="1"/>
  <c r="O120" i="2" s="1"/>
  <c r="E118" i="2"/>
  <c r="G118" i="2" s="1"/>
  <c r="I118" i="2" s="1"/>
  <c r="K118" i="2" s="1"/>
  <c r="M118" i="2" s="1"/>
  <c r="N118" i="2" s="1"/>
  <c r="O118" i="2" s="1"/>
  <c r="E116" i="2"/>
  <c r="G116" i="2" s="1"/>
  <c r="I116" i="2" s="1"/>
  <c r="K116" i="2" s="1"/>
  <c r="M116" i="2" s="1"/>
  <c r="N116" i="2" s="1"/>
  <c r="O116" i="2" s="1"/>
  <c r="E114" i="2"/>
  <c r="E112" i="2"/>
  <c r="E110" i="2"/>
  <c r="E106" i="2"/>
  <c r="G106" i="2" s="1"/>
  <c r="I106" i="2" s="1"/>
  <c r="K106" i="2" s="1"/>
  <c r="M106" i="2" s="1"/>
  <c r="E104" i="2"/>
  <c r="G104" i="2" s="1"/>
  <c r="I104" i="2" s="1"/>
  <c r="K104" i="2" s="1"/>
  <c r="M104" i="2" s="1"/>
  <c r="N104" i="2" s="1"/>
  <c r="O104" i="2" s="1"/>
  <c r="E102" i="2"/>
  <c r="G102" i="2" s="1"/>
  <c r="I102" i="2" s="1"/>
  <c r="K102" i="2" s="1"/>
  <c r="M102" i="2" s="1"/>
  <c r="N102" i="2" s="1"/>
  <c r="O102" i="2" s="1"/>
  <c r="E100" i="2"/>
  <c r="E98" i="2"/>
  <c r="G98" i="2" s="1"/>
  <c r="I98" i="2" s="1"/>
  <c r="K98" i="2" s="1"/>
  <c r="M98" i="2" s="1"/>
  <c r="N98" i="2" s="1"/>
  <c r="O98" i="2" s="1"/>
  <c r="E97" i="2"/>
  <c r="G97" i="2" s="1"/>
  <c r="I97" i="2" s="1"/>
  <c r="K97" i="2" s="1"/>
  <c r="M97" i="2" s="1"/>
  <c r="N97" i="2" s="1"/>
  <c r="O97" i="2" s="1"/>
  <c r="E96" i="2"/>
  <c r="G96" i="2" s="1"/>
  <c r="I96" i="2" s="1"/>
  <c r="K96" i="2" s="1"/>
  <c r="M96" i="2" s="1"/>
  <c r="N96" i="2" s="1"/>
  <c r="O96" i="2" s="1"/>
  <c r="E95" i="2"/>
  <c r="G95" i="2" s="1"/>
  <c r="I95" i="2" s="1"/>
  <c r="K95" i="2" s="1"/>
  <c r="M95" i="2" s="1"/>
  <c r="N95" i="2" s="1"/>
  <c r="O95" i="2" s="1"/>
  <c r="E94" i="2"/>
  <c r="G94" i="2" s="1"/>
  <c r="I94" i="2" s="1"/>
  <c r="K94" i="2" s="1"/>
  <c r="M94" i="2" s="1"/>
  <c r="N94" i="2" s="1"/>
  <c r="O94" i="2" s="1"/>
  <c r="E93" i="2"/>
  <c r="G93" i="2" s="1"/>
  <c r="I93" i="2" s="1"/>
  <c r="K93" i="2" s="1"/>
  <c r="M93" i="2" s="1"/>
  <c r="N93" i="2" s="1"/>
  <c r="O93" i="2" s="1"/>
  <c r="E92" i="2"/>
  <c r="G92" i="2" s="1"/>
  <c r="I92" i="2" s="1"/>
  <c r="K92" i="2" s="1"/>
  <c r="M92" i="2" s="1"/>
  <c r="N92" i="2" s="1"/>
  <c r="O92" i="2" s="1"/>
  <c r="E91" i="2"/>
  <c r="G91" i="2" s="1"/>
  <c r="I91" i="2" s="1"/>
  <c r="K91" i="2" s="1"/>
  <c r="M91" i="2" s="1"/>
  <c r="N91" i="2" s="1"/>
  <c r="O91" i="2" s="1"/>
  <c r="E90" i="2"/>
  <c r="G90" i="2" s="1"/>
  <c r="I90" i="2" s="1"/>
  <c r="K90" i="2" s="1"/>
  <c r="M90" i="2" s="1"/>
  <c r="N90" i="2" s="1"/>
  <c r="O90" i="2" s="1"/>
  <c r="E89" i="2"/>
  <c r="G89" i="2" s="1"/>
  <c r="I89" i="2" s="1"/>
  <c r="K89" i="2" s="1"/>
  <c r="M89" i="2" s="1"/>
  <c r="N89" i="2" s="1"/>
  <c r="O89" i="2" s="1"/>
  <c r="E88" i="2"/>
  <c r="G88" i="2" s="1"/>
  <c r="I88" i="2" s="1"/>
  <c r="K88" i="2" s="1"/>
  <c r="M88" i="2" s="1"/>
  <c r="N88" i="2" s="1"/>
  <c r="O88" i="2" s="1"/>
  <c r="E87" i="2"/>
  <c r="G87" i="2" s="1"/>
  <c r="I87" i="2" s="1"/>
  <c r="K87" i="2" s="1"/>
  <c r="M87" i="2" s="1"/>
  <c r="N87" i="2" s="1"/>
  <c r="O87" i="2" s="1"/>
  <c r="E86" i="2"/>
  <c r="G86" i="2" s="1"/>
  <c r="I86" i="2" s="1"/>
  <c r="K86" i="2" s="1"/>
  <c r="M86" i="2" s="1"/>
  <c r="N86" i="2" s="1"/>
  <c r="O86" i="2" s="1"/>
  <c r="E85" i="2"/>
  <c r="G85" i="2" s="1"/>
  <c r="I85" i="2" s="1"/>
  <c r="K85" i="2" s="1"/>
  <c r="M85" i="2" s="1"/>
  <c r="N85" i="2" s="1"/>
  <c r="O85" i="2" s="1"/>
  <c r="E84" i="2"/>
  <c r="G84" i="2" s="1"/>
  <c r="I84" i="2" s="1"/>
  <c r="K84" i="2" s="1"/>
  <c r="M84" i="2" s="1"/>
  <c r="N84" i="2" s="1"/>
  <c r="O84" i="2" s="1"/>
  <c r="E83" i="2"/>
  <c r="G83" i="2" s="1"/>
  <c r="I83" i="2" s="1"/>
  <c r="K83" i="2" s="1"/>
  <c r="M83" i="2" s="1"/>
  <c r="N83" i="2" s="1"/>
  <c r="O83" i="2" s="1"/>
  <c r="E82" i="2"/>
  <c r="G82" i="2" s="1"/>
  <c r="I82" i="2" s="1"/>
  <c r="K82" i="2" s="1"/>
  <c r="M82" i="2" s="1"/>
  <c r="N82" i="2" s="1"/>
  <c r="O82" i="2" s="1"/>
  <c r="E81" i="2"/>
  <c r="G81" i="2" s="1"/>
  <c r="I81" i="2" s="1"/>
  <c r="K81" i="2" s="1"/>
  <c r="M81" i="2" s="1"/>
  <c r="N81" i="2" s="1"/>
  <c r="O81" i="2" s="1"/>
  <c r="E80" i="2"/>
  <c r="G80" i="2" s="1"/>
  <c r="G79" i="2"/>
  <c r="I79" i="2" s="1"/>
  <c r="K79" i="2" s="1"/>
  <c r="M79" i="2" s="1"/>
  <c r="N79" i="2" s="1"/>
  <c r="O79" i="2" s="1"/>
  <c r="E75" i="2"/>
  <c r="G75" i="2" s="1"/>
  <c r="I75" i="2" s="1"/>
  <c r="K75" i="2" s="1"/>
  <c r="M75" i="2" s="1"/>
  <c r="N75" i="2" s="1"/>
  <c r="O75" i="2" s="1"/>
  <c r="E73" i="2"/>
  <c r="G73" i="2" s="1"/>
  <c r="I73" i="2" s="1"/>
  <c r="K73" i="2" s="1"/>
  <c r="M73" i="2" s="1"/>
  <c r="N73" i="2" s="1"/>
  <c r="O73" i="2" s="1"/>
  <c r="E72" i="2"/>
  <c r="G72" i="2" s="1"/>
  <c r="I72" i="2" s="1"/>
  <c r="K72" i="2" s="1"/>
  <c r="M72" i="2" s="1"/>
  <c r="N72" i="2" s="1"/>
  <c r="O72" i="2" s="1"/>
  <c r="E71" i="2"/>
  <c r="G71" i="2" s="1"/>
  <c r="I71" i="2" s="1"/>
  <c r="K71" i="2" s="1"/>
  <c r="M71" i="2" s="1"/>
  <c r="N71" i="2" s="1"/>
  <c r="O71" i="2" s="1"/>
  <c r="E70" i="2"/>
  <c r="G70" i="2" s="1"/>
  <c r="I70" i="2" s="1"/>
  <c r="K70" i="2" s="1"/>
  <c r="M70" i="2" s="1"/>
  <c r="N70" i="2" s="1"/>
  <c r="O70" i="2" s="1"/>
  <c r="E69" i="2"/>
  <c r="E66" i="2"/>
  <c r="G66" i="2" s="1"/>
  <c r="I66" i="2" s="1"/>
  <c r="K66" i="2" s="1"/>
  <c r="M66" i="2" s="1"/>
  <c r="N66" i="2" s="1"/>
  <c r="O66" i="2" s="1"/>
  <c r="G58" i="2"/>
  <c r="I58" i="2" s="1"/>
  <c r="K58" i="2" s="1"/>
  <c r="M58" i="2" s="1"/>
  <c r="N58" i="2" s="1"/>
  <c r="O58" i="2" s="1"/>
  <c r="E56" i="2"/>
  <c r="E51" i="2"/>
  <c r="G51" i="2" s="1"/>
  <c r="I51" i="2" s="1"/>
  <c r="K51" i="2" s="1"/>
  <c r="M51" i="2" s="1"/>
  <c r="N51" i="2" s="1"/>
  <c r="O51" i="2" s="1"/>
  <c r="G46" i="2"/>
  <c r="I46" i="2" s="1"/>
  <c r="K46" i="2" s="1"/>
  <c r="M46" i="2" s="1"/>
  <c r="N46" i="2" s="1"/>
  <c r="O46" i="2" s="1"/>
  <c r="E45" i="2"/>
  <c r="G45" i="2" s="1"/>
  <c r="I45" i="2" s="1"/>
  <c r="K45" i="2" s="1"/>
  <c r="M45" i="2" s="1"/>
  <c r="N45" i="2" s="1"/>
  <c r="O45" i="2" s="1"/>
  <c r="E39" i="2"/>
  <c r="G39" i="2" s="1"/>
  <c r="I39" i="2" s="1"/>
  <c r="K39" i="2" s="1"/>
  <c r="M39" i="2" s="1"/>
  <c r="N39" i="2" s="1"/>
  <c r="O39" i="2" s="1"/>
  <c r="G38" i="2"/>
  <c r="I38" i="2" s="1"/>
  <c r="K38" i="2" s="1"/>
  <c r="M38" i="2" s="1"/>
  <c r="N38" i="2" s="1"/>
  <c r="O38" i="2" s="1"/>
  <c r="E37" i="2"/>
  <c r="G37" i="2" s="1"/>
  <c r="I37" i="2" s="1"/>
  <c r="K37" i="2" s="1"/>
  <c r="M37" i="2" s="1"/>
  <c r="N37" i="2" s="1"/>
  <c r="O37" i="2" s="1"/>
  <c r="E36" i="2"/>
  <c r="G36" i="2" s="1"/>
  <c r="I36" i="2" s="1"/>
  <c r="K36" i="2" s="1"/>
  <c r="M36" i="2" s="1"/>
  <c r="N36" i="2" s="1"/>
  <c r="O36" i="2" s="1"/>
  <c r="E34" i="2"/>
  <c r="G34" i="2" s="1"/>
  <c r="I34" i="2" s="1"/>
  <c r="K34" i="2" s="1"/>
  <c r="M34" i="2" s="1"/>
  <c r="N34" i="2" s="1"/>
  <c r="O34" i="2" s="1"/>
  <c r="E33" i="2"/>
  <c r="G33" i="2" s="1"/>
  <c r="I33" i="2" s="1"/>
  <c r="K33" i="2" s="1"/>
  <c r="M33" i="2" s="1"/>
  <c r="E32" i="2"/>
  <c r="G32" i="2" s="1"/>
  <c r="I32" i="2" s="1"/>
  <c r="K32" i="2" s="1"/>
  <c r="M32" i="2" s="1"/>
  <c r="N32" i="2" s="1"/>
  <c r="O32" i="2" s="1"/>
  <c r="E31" i="2"/>
  <c r="G31" i="2" s="1"/>
  <c r="I31" i="2" s="1"/>
  <c r="K31" i="2" s="1"/>
  <c r="M31" i="2" s="1"/>
  <c r="N31" i="2" s="1"/>
  <c r="O31" i="2" s="1"/>
  <c r="G30" i="2"/>
  <c r="I30" i="2" s="1"/>
  <c r="K30" i="2" s="1"/>
  <c r="M30" i="2" s="1"/>
  <c r="N30" i="2" s="1"/>
  <c r="O30" i="2" s="1"/>
  <c r="E29" i="2"/>
  <c r="G29" i="2" s="1"/>
  <c r="I29" i="2" s="1"/>
  <c r="E27" i="2"/>
  <c r="G27" i="2" s="1"/>
  <c r="I27" i="2" s="1"/>
  <c r="K27" i="2" s="1"/>
  <c r="M27" i="2" s="1"/>
  <c r="N27" i="2" s="1"/>
  <c r="O27" i="2" s="1"/>
  <c r="E25" i="2"/>
  <c r="G25" i="2" s="1"/>
  <c r="I25" i="2" s="1"/>
  <c r="K25" i="2" s="1"/>
  <c r="M25" i="2" s="1"/>
  <c r="N25" i="2" s="1"/>
  <c r="O25" i="2" s="1"/>
  <c r="E24" i="2"/>
  <c r="G24" i="2" s="1"/>
  <c r="I24" i="2" s="1"/>
  <c r="K24" i="2" s="1"/>
  <c r="E22" i="2"/>
  <c r="G22" i="2" s="1"/>
  <c r="I22" i="2" s="1"/>
  <c r="K22" i="2" s="1"/>
  <c r="M22" i="2" s="1"/>
  <c r="N22" i="2" s="1"/>
  <c r="O22" i="2" s="1"/>
  <c r="E21" i="2"/>
  <c r="G21" i="2" s="1"/>
  <c r="I21" i="2" s="1"/>
  <c r="K21" i="2" s="1"/>
  <c r="M21" i="2" s="1"/>
  <c r="N21" i="2" s="1"/>
  <c r="O21" i="2" s="1"/>
  <c r="E19" i="2"/>
  <c r="G19" i="2" s="1"/>
  <c r="I19" i="2" s="1"/>
  <c r="K19" i="2" s="1"/>
  <c r="M19" i="2" s="1"/>
  <c r="N19" i="2" s="1"/>
  <c r="O19" i="2" s="1"/>
  <c r="E18" i="2"/>
  <c r="G18" i="2" s="1"/>
  <c r="I18" i="2" s="1"/>
  <c r="K18" i="2" s="1"/>
  <c r="M18" i="2" s="1"/>
  <c r="N18" i="2" s="1"/>
  <c r="O18" i="2" s="1"/>
  <c r="E16" i="2"/>
  <c r="G16" i="2" s="1"/>
  <c r="I16" i="2" s="1"/>
  <c r="K16" i="2" s="1"/>
  <c r="M16" i="2" s="1"/>
  <c r="N16" i="2" s="1"/>
  <c r="O16" i="2" s="1"/>
  <c r="E15" i="2"/>
  <c r="G15" i="2" s="1"/>
  <c r="I15" i="2" s="1"/>
  <c r="K15" i="2" s="1"/>
  <c r="M15" i="2" s="1"/>
  <c r="N15" i="2" s="1"/>
  <c r="O15" i="2" s="1"/>
  <c r="E14" i="2"/>
  <c r="G14" i="2" s="1"/>
  <c r="I14" i="2" s="1"/>
  <c r="K14" i="2" s="1"/>
  <c r="M14" i="2" s="1"/>
  <c r="N14" i="2" s="1"/>
  <c r="O14" i="2" s="1"/>
  <c r="E13" i="2"/>
  <c r="G13" i="2" s="1"/>
  <c r="I13" i="2" s="1"/>
  <c r="K13" i="2" s="1"/>
  <c r="M13" i="2" s="1"/>
  <c r="N13" i="2" s="1"/>
  <c r="O13" i="2" s="1"/>
  <c r="E11" i="2"/>
  <c r="G11" i="2" s="1"/>
  <c r="I11" i="2" s="1"/>
  <c r="K11" i="2" s="1"/>
  <c r="M11" i="2" s="1"/>
  <c r="N11" i="2" s="1"/>
  <c r="O11" i="2" s="1"/>
  <c r="G9" i="2"/>
  <c r="I9" i="2" s="1"/>
  <c r="K9" i="2" s="1"/>
  <c r="M9" i="2" s="1"/>
  <c r="N9" i="2" s="1"/>
  <c r="O9" i="2" s="1"/>
  <c r="L68" i="2"/>
  <c r="L67" i="2" s="1"/>
  <c r="J68" i="2"/>
  <c r="H68" i="2"/>
  <c r="H67" i="2" s="1"/>
  <c r="F67" i="2"/>
  <c r="D68" i="2"/>
  <c r="D67" i="2" s="1"/>
  <c r="L65" i="2"/>
  <c r="J65" i="2"/>
  <c r="H65" i="2"/>
  <c r="F65" i="2"/>
  <c r="D65" i="2"/>
  <c r="L63" i="2"/>
  <c r="J63" i="2"/>
  <c r="H63" i="2"/>
  <c r="F63" i="2"/>
  <c r="D63" i="2"/>
  <c r="L61" i="2"/>
  <c r="J61" i="2"/>
  <c r="H61" i="2"/>
  <c r="G61" i="2"/>
  <c r="F61" i="2"/>
  <c r="E61" i="2"/>
  <c r="D61" i="2"/>
  <c r="J57" i="2"/>
  <c r="H57" i="2"/>
  <c r="D57" i="2"/>
  <c r="L55" i="2"/>
  <c r="J55" i="2"/>
  <c r="H55" i="2"/>
  <c r="F55" i="2"/>
  <c r="D55" i="2"/>
  <c r="L50" i="2"/>
  <c r="L49" i="2" s="1"/>
  <c r="J50" i="2"/>
  <c r="J49" i="2" s="1"/>
  <c r="H50" i="2"/>
  <c r="H49" i="2" s="1"/>
  <c r="F50" i="2"/>
  <c r="F49" i="2" s="1"/>
  <c r="D50" i="2"/>
  <c r="D49" i="2" s="1"/>
  <c r="L77" i="2"/>
  <c r="H77" i="2"/>
  <c r="F77" i="2"/>
  <c r="D77" i="2"/>
  <c r="M101" i="2"/>
  <c r="N101" i="2" s="1"/>
  <c r="L101" i="2"/>
  <c r="J101" i="2"/>
  <c r="H101" i="2"/>
  <c r="F101" i="2"/>
  <c r="D101" i="2"/>
  <c r="C101" i="2"/>
  <c r="L103" i="2"/>
  <c r="J103" i="2"/>
  <c r="H103" i="2"/>
  <c r="F103" i="2"/>
  <c r="D103" i="2"/>
  <c r="L105" i="2"/>
  <c r="H105" i="2"/>
  <c r="F105" i="2"/>
  <c r="D105" i="2"/>
  <c r="L109" i="2"/>
  <c r="J109" i="2"/>
  <c r="H109" i="2"/>
  <c r="F109" i="2"/>
  <c r="D109" i="2"/>
  <c r="L111" i="2"/>
  <c r="J111" i="2"/>
  <c r="H111" i="2"/>
  <c r="F111" i="2"/>
  <c r="D111" i="2"/>
  <c r="L113" i="2"/>
  <c r="J113" i="2"/>
  <c r="H113" i="2"/>
  <c r="F113" i="2"/>
  <c r="D113" i="2"/>
  <c r="L115" i="2"/>
  <c r="J115" i="2"/>
  <c r="F115" i="2"/>
  <c r="E115" i="2"/>
  <c r="D115" i="2"/>
  <c r="J117" i="2"/>
  <c r="H117" i="2"/>
  <c r="F117" i="2"/>
  <c r="D117" i="2"/>
  <c r="L119" i="2"/>
  <c r="J119" i="2"/>
  <c r="H119" i="2"/>
  <c r="F119" i="2"/>
  <c r="D119" i="2"/>
  <c r="L121" i="2"/>
  <c r="J121" i="2"/>
  <c r="F121" i="2"/>
  <c r="D121" i="2"/>
  <c r="L124" i="2"/>
  <c r="L123" i="2" s="1"/>
  <c r="J124" i="2"/>
  <c r="J123" i="2" s="1"/>
  <c r="H124" i="2"/>
  <c r="H123" i="2" s="1"/>
  <c r="F124" i="2"/>
  <c r="F123" i="2" s="1"/>
  <c r="D124" i="2"/>
  <c r="D123" i="2" s="1"/>
  <c r="L130" i="2"/>
  <c r="L127" i="2" s="1"/>
  <c r="J130" i="2"/>
  <c r="J127" i="2" s="1"/>
  <c r="H130" i="2"/>
  <c r="D131" i="2"/>
  <c r="D130" i="2" s="1"/>
  <c r="D127" i="2" s="1"/>
  <c r="F130" i="2"/>
  <c r="F127" i="2" s="1"/>
  <c r="C131" i="2"/>
  <c r="C130" i="2" s="1"/>
  <c r="C127" i="2" s="1"/>
  <c r="N41" i="2" l="1"/>
  <c r="O41" i="2" s="1"/>
  <c r="M40" i="2"/>
  <c r="N40" i="2" s="1"/>
  <c r="O40" i="2" s="1"/>
  <c r="M28" i="2"/>
  <c r="K121" i="2"/>
  <c r="G121" i="2"/>
  <c r="I101" i="2"/>
  <c r="G69" i="2"/>
  <c r="G68" i="2" s="1"/>
  <c r="G67" i="2" s="1"/>
  <c r="E68" i="2"/>
  <c r="E67" i="2" s="1"/>
  <c r="E119" i="2"/>
  <c r="E101" i="2"/>
  <c r="N33" i="2"/>
  <c r="O33" i="2" s="1"/>
  <c r="K29" i="2"/>
  <c r="M29" i="2" s="1"/>
  <c r="I28" i="2"/>
  <c r="G100" i="2"/>
  <c r="E78" i="2"/>
  <c r="E77" i="2" s="1"/>
  <c r="M117" i="2"/>
  <c r="N117" i="2" s="1"/>
  <c r="G101" i="2"/>
  <c r="K101" i="2"/>
  <c r="M57" i="2"/>
  <c r="N57" i="2" s="1"/>
  <c r="G65" i="2"/>
  <c r="K65" i="2"/>
  <c r="E65" i="2"/>
  <c r="I65" i="2"/>
  <c r="G50" i="2"/>
  <c r="G49" i="2" s="1"/>
  <c r="K50" i="2"/>
  <c r="K49" i="2" s="1"/>
  <c r="E50" i="2"/>
  <c r="E49" i="2" s="1"/>
  <c r="I50" i="2"/>
  <c r="I49" i="2" s="1"/>
  <c r="M50" i="2"/>
  <c r="G133" i="2"/>
  <c r="I133" i="2" s="1"/>
  <c r="K133" i="2" s="1"/>
  <c r="M133" i="2" s="1"/>
  <c r="N133" i="2" s="1"/>
  <c r="O133" i="2" s="1"/>
  <c r="E121" i="2"/>
  <c r="I121" i="2"/>
  <c r="M121" i="2"/>
  <c r="N121" i="2" s="1"/>
  <c r="G143" i="2"/>
  <c r="E142" i="2"/>
  <c r="K62" i="2"/>
  <c r="I115" i="2"/>
  <c r="M115" i="2"/>
  <c r="N115" i="2" s="1"/>
  <c r="G119" i="2"/>
  <c r="I119" i="2"/>
  <c r="K119" i="2"/>
  <c r="M119" i="2"/>
  <c r="N119" i="2" s="1"/>
  <c r="E117" i="2"/>
  <c r="E103" i="2"/>
  <c r="G103" i="2"/>
  <c r="I103" i="2"/>
  <c r="K103" i="2"/>
  <c r="M103" i="2"/>
  <c r="N103" i="2" s="1"/>
  <c r="M65" i="2"/>
  <c r="N65" i="2" s="1"/>
  <c r="I117" i="2"/>
  <c r="O101" i="2"/>
  <c r="L54" i="2"/>
  <c r="M105" i="2"/>
  <c r="N105" i="2" s="1"/>
  <c r="N106" i="2"/>
  <c r="O106" i="2" s="1"/>
  <c r="E131" i="2"/>
  <c r="K145" i="2"/>
  <c r="J67" i="2"/>
  <c r="J77" i="2"/>
  <c r="J76" i="2" s="1"/>
  <c r="H127" i="2"/>
  <c r="E105" i="2"/>
  <c r="I105" i="2"/>
  <c r="E57" i="2"/>
  <c r="I57" i="2"/>
  <c r="E63" i="2"/>
  <c r="G64" i="2"/>
  <c r="E109" i="2"/>
  <c r="G110" i="2"/>
  <c r="G117" i="2"/>
  <c r="K117" i="2"/>
  <c r="G115" i="2"/>
  <c r="K115" i="2"/>
  <c r="E111" i="2"/>
  <c r="G112" i="2"/>
  <c r="G105" i="2"/>
  <c r="K105" i="2"/>
  <c r="F76" i="2"/>
  <c r="G57" i="2"/>
  <c r="G54" i="2" s="1"/>
  <c r="K57" i="2"/>
  <c r="E55" i="2"/>
  <c r="G56" i="2"/>
  <c r="E113" i="2"/>
  <c r="G114" i="2"/>
  <c r="G144" i="2"/>
  <c r="H54" i="2"/>
  <c r="K23" i="2"/>
  <c r="M24" i="2"/>
  <c r="I124" i="2"/>
  <c r="I123" i="2" s="1"/>
  <c r="K125" i="2"/>
  <c r="N139" i="2"/>
  <c r="O139" i="2" s="1"/>
  <c r="G124" i="2"/>
  <c r="G123" i="2" s="1"/>
  <c r="I80" i="2"/>
  <c r="K80" i="2" s="1"/>
  <c r="G132" i="2"/>
  <c r="I69" i="2"/>
  <c r="I68" i="2" s="1"/>
  <c r="H76" i="2"/>
  <c r="L76" i="2"/>
  <c r="D76" i="2"/>
  <c r="E124" i="2"/>
  <c r="E123" i="2" s="1"/>
  <c r="C124" i="2"/>
  <c r="C123" i="2" s="1"/>
  <c r="C121" i="2"/>
  <c r="C119" i="2"/>
  <c r="C117" i="2"/>
  <c r="C115" i="2"/>
  <c r="C113" i="2"/>
  <c r="C111" i="2"/>
  <c r="C109" i="2"/>
  <c r="C105" i="2"/>
  <c r="C103" i="2"/>
  <c r="C77" i="2"/>
  <c r="C67" i="2"/>
  <c r="C65" i="2"/>
  <c r="C63" i="2"/>
  <c r="C61" i="2"/>
  <c r="C57" i="2"/>
  <c r="C50" i="2"/>
  <c r="C49" i="2" s="1"/>
  <c r="M44" i="2"/>
  <c r="N44" i="2" s="1"/>
  <c r="L44" i="2"/>
  <c r="K44" i="2"/>
  <c r="J44" i="2"/>
  <c r="I44" i="2"/>
  <c r="G44" i="2"/>
  <c r="F44" i="2"/>
  <c r="D28" i="2"/>
  <c r="E28" i="2" s="1"/>
  <c r="G28" i="2" s="1"/>
  <c r="M26" i="2"/>
  <c r="N26" i="2" s="1"/>
  <c r="L26" i="2"/>
  <c r="K26" i="2"/>
  <c r="J26" i="2"/>
  <c r="I26" i="2"/>
  <c r="H26" i="2"/>
  <c r="G26" i="2"/>
  <c r="F26" i="2"/>
  <c r="E26" i="2"/>
  <c r="D26" i="2"/>
  <c r="L23" i="2"/>
  <c r="J23" i="2"/>
  <c r="I23" i="2"/>
  <c r="H23" i="2"/>
  <c r="G23" i="2"/>
  <c r="F23" i="2"/>
  <c r="E23" i="2"/>
  <c r="D23" i="2"/>
  <c r="C26" i="2"/>
  <c r="M20" i="2"/>
  <c r="N20" i="2" s="1"/>
  <c r="L20" i="2"/>
  <c r="K20" i="2"/>
  <c r="J20" i="2"/>
  <c r="I20" i="2"/>
  <c r="H20" i="2"/>
  <c r="G20" i="2"/>
  <c r="F20" i="2"/>
  <c r="E20" i="2"/>
  <c r="D20" i="2"/>
  <c r="M17" i="2"/>
  <c r="N17" i="2" s="1"/>
  <c r="L17" i="2"/>
  <c r="K17" i="2"/>
  <c r="J17" i="2"/>
  <c r="I17" i="2"/>
  <c r="H17" i="2"/>
  <c r="G17" i="2"/>
  <c r="F17" i="2"/>
  <c r="E17" i="2"/>
  <c r="D17" i="2"/>
  <c r="M12" i="2"/>
  <c r="N12" i="2" s="1"/>
  <c r="K12" i="2"/>
  <c r="J12" i="2"/>
  <c r="I12" i="2"/>
  <c r="H12" i="2"/>
  <c r="G12" i="2"/>
  <c r="F12" i="2"/>
  <c r="E12" i="2"/>
  <c r="D12" i="2"/>
  <c r="M10" i="2"/>
  <c r="N10" i="2" s="1"/>
  <c r="L10" i="2"/>
  <c r="K10" i="2"/>
  <c r="J10" i="2"/>
  <c r="I10" i="2"/>
  <c r="H10" i="2"/>
  <c r="G10" i="2"/>
  <c r="F10" i="2"/>
  <c r="E10" i="2"/>
  <c r="D10" i="2"/>
  <c r="M8" i="2"/>
  <c r="N8" i="2" s="1"/>
  <c r="K8" i="2"/>
  <c r="J8" i="2"/>
  <c r="I8" i="2"/>
  <c r="H8" i="2"/>
  <c r="G8" i="2"/>
  <c r="F8" i="2"/>
  <c r="E8" i="2"/>
  <c r="D8" i="2"/>
  <c r="C44" i="2"/>
  <c r="C23" i="2"/>
  <c r="C20" i="2"/>
  <c r="C17" i="2"/>
  <c r="C12" i="2"/>
  <c r="C10" i="2"/>
  <c r="C8" i="2"/>
  <c r="E44" i="2" l="1"/>
  <c r="J7" i="2"/>
  <c r="E76" i="2"/>
  <c r="K28" i="2"/>
  <c r="K7" i="2" s="1"/>
  <c r="J48" i="2"/>
  <c r="J47" i="2" s="1"/>
  <c r="O103" i="2"/>
  <c r="E54" i="2"/>
  <c r="I100" i="2"/>
  <c r="G78" i="2"/>
  <c r="G77" i="2" s="1"/>
  <c r="O117" i="2"/>
  <c r="C76" i="2"/>
  <c r="O121" i="2"/>
  <c r="O57" i="2"/>
  <c r="N50" i="2"/>
  <c r="O50" i="2" s="1"/>
  <c r="N49" i="2"/>
  <c r="O49" i="2" s="1"/>
  <c r="O12" i="2"/>
  <c r="D48" i="2"/>
  <c r="D47" i="2" s="1"/>
  <c r="O8" i="2"/>
  <c r="O20" i="2"/>
  <c r="I143" i="2"/>
  <c r="G142" i="2"/>
  <c r="O65" i="2"/>
  <c r="O115" i="2"/>
  <c r="M62" i="2"/>
  <c r="N62" i="2" s="1"/>
  <c r="O62" i="2" s="1"/>
  <c r="K61" i="2"/>
  <c r="O119" i="2"/>
  <c r="F48" i="2"/>
  <c r="F47" i="2" s="1"/>
  <c r="O10" i="2"/>
  <c r="O17" i="2"/>
  <c r="O44" i="2"/>
  <c r="M23" i="2"/>
  <c r="N23" i="2" s="1"/>
  <c r="O23" i="2" s="1"/>
  <c r="N24" i="2"/>
  <c r="O24" i="2" s="1"/>
  <c r="M145" i="2"/>
  <c r="L7" i="2"/>
  <c r="O26" i="2"/>
  <c r="O105" i="2"/>
  <c r="N28" i="2"/>
  <c r="O28" i="2" s="1"/>
  <c r="N29" i="2"/>
  <c r="O29" i="2" s="1"/>
  <c r="H48" i="2"/>
  <c r="H47" i="2" s="1"/>
  <c r="I114" i="2"/>
  <c r="G113" i="2"/>
  <c r="I110" i="2"/>
  <c r="G109" i="2"/>
  <c r="I56" i="2"/>
  <c r="G55" i="2"/>
  <c r="I112" i="2"/>
  <c r="G111" i="2"/>
  <c r="I64" i="2"/>
  <c r="G63" i="2"/>
  <c r="I149" i="2"/>
  <c r="I144" i="2" s="1"/>
  <c r="L48" i="2"/>
  <c r="L47" i="2" s="1"/>
  <c r="M80" i="2"/>
  <c r="K124" i="2"/>
  <c r="K123" i="2" s="1"/>
  <c r="M125" i="2"/>
  <c r="I67" i="2"/>
  <c r="I54" i="2" s="1"/>
  <c r="K69" i="2"/>
  <c r="K68" i="2" s="1"/>
  <c r="G131" i="2"/>
  <c r="G130" i="2" s="1"/>
  <c r="G127" i="2" s="1"/>
  <c r="I132" i="2"/>
  <c r="F7" i="2"/>
  <c r="H7" i="2"/>
  <c r="G7" i="2"/>
  <c r="I7" i="2"/>
  <c r="C7" i="2"/>
  <c r="D7" i="2"/>
  <c r="F151" i="2" l="1"/>
  <c r="E7" i="2"/>
  <c r="G76" i="2"/>
  <c r="K100" i="2"/>
  <c r="I78" i="2"/>
  <c r="I77" i="2" s="1"/>
  <c r="D151" i="2"/>
  <c r="I142" i="2"/>
  <c r="M7" i="2"/>
  <c r="N7" i="2" s="1"/>
  <c r="O7" i="2" s="1"/>
  <c r="M124" i="2"/>
  <c r="N125" i="2"/>
  <c r="O125" i="2" s="1"/>
  <c r="N80" i="2"/>
  <c r="O80" i="2" s="1"/>
  <c r="N145" i="2"/>
  <c r="O145" i="2" s="1"/>
  <c r="J151" i="2"/>
  <c r="K64" i="2"/>
  <c r="I63" i="2"/>
  <c r="K56" i="2"/>
  <c r="K55" i="2" s="1"/>
  <c r="I55" i="2"/>
  <c r="K110" i="2"/>
  <c r="I109" i="2"/>
  <c r="K112" i="2"/>
  <c r="I111" i="2"/>
  <c r="K114" i="2"/>
  <c r="I113" i="2"/>
  <c r="H151" i="2"/>
  <c r="L151" i="2"/>
  <c r="K149" i="2"/>
  <c r="K144" i="2" s="1"/>
  <c r="K67" i="2"/>
  <c r="K54" i="2" s="1"/>
  <c r="M69" i="2"/>
  <c r="M68" i="2" s="1"/>
  <c r="K132" i="2"/>
  <c r="I131" i="2"/>
  <c r="I130" i="2" s="1"/>
  <c r="I127" i="2" s="1"/>
  <c r="E130" i="2"/>
  <c r="E127" i="2" s="1"/>
  <c r="E48" i="2" s="1"/>
  <c r="C48" i="2"/>
  <c r="C47" i="2" s="1"/>
  <c r="C151" i="2" s="1"/>
  <c r="I76" i="2" l="1"/>
  <c r="M100" i="2"/>
  <c r="K78" i="2"/>
  <c r="K77" i="2" s="1"/>
  <c r="G48" i="2"/>
  <c r="M143" i="2"/>
  <c r="K142" i="2"/>
  <c r="M123" i="2"/>
  <c r="N123" i="2" s="1"/>
  <c r="O123" i="2" s="1"/>
  <c r="N124" i="2"/>
  <c r="O124" i="2" s="1"/>
  <c r="N68" i="2"/>
  <c r="N69" i="2"/>
  <c r="O69" i="2" s="1"/>
  <c r="O68" i="2" s="1"/>
  <c r="E47" i="2"/>
  <c r="E151" i="2" s="1"/>
  <c r="M114" i="2"/>
  <c r="K113" i="2"/>
  <c r="M110" i="2"/>
  <c r="K109" i="2"/>
  <c r="M64" i="2"/>
  <c r="K63" i="2"/>
  <c r="M112" i="2"/>
  <c r="K111" i="2"/>
  <c r="M56" i="2"/>
  <c r="M149" i="2"/>
  <c r="M132" i="2"/>
  <c r="K131" i="2"/>
  <c r="K130" i="2" s="1"/>
  <c r="K127" i="2" s="1"/>
  <c r="K76" i="2" l="1"/>
  <c r="K48" i="2" s="1"/>
  <c r="K47" i="2" s="1"/>
  <c r="K151" i="2" s="1"/>
  <c r="G47" i="2"/>
  <c r="G151" i="2" s="1"/>
  <c r="N100" i="2"/>
  <c r="M78" i="2"/>
  <c r="M77" i="2" s="1"/>
  <c r="I48" i="2"/>
  <c r="I47" i="2" s="1"/>
  <c r="I151" i="2" s="1"/>
  <c r="N143" i="2"/>
  <c r="M142" i="2"/>
  <c r="M67" i="2"/>
  <c r="N67" i="2" s="1"/>
  <c r="O67" i="2" s="1"/>
  <c r="M111" i="2"/>
  <c r="N111" i="2" s="1"/>
  <c r="O111" i="2" s="1"/>
  <c r="N112" i="2"/>
  <c r="O112" i="2" s="1"/>
  <c r="M131" i="2"/>
  <c r="N131" i="2" s="1"/>
  <c r="O131" i="2" s="1"/>
  <c r="N132" i="2"/>
  <c r="O132" i="2" s="1"/>
  <c r="N149" i="2"/>
  <c r="O149" i="2" s="1"/>
  <c r="M144" i="2"/>
  <c r="N144" i="2" s="1"/>
  <c r="O144" i="2" s="1"/>
  <c r="M55" i="2"/>
  <c r="N55" i="2" s="1"/>
  <c r="O55" i="2" s="1"/>
  <c r="N56" i="2"/>
  <c r="O56" i="2" s="1"/>
  <c r="M63" i="2"/>
  <c r="N64" i="2"/>
  <c r="O64" i="2" s="1"/>
  <c r="M109" i="2"/>
  <c r="N110" i="2"/>
  <c r="O110" i="2" s="1"/>
  <c r="M113" i="2"/>
  <c r="N113" i="2" s="1"/>
  <c r="O113" i="2" s="1"/>
  <c r="N114" i="2"/>
  <c r="O114" i="2" s="1"/>
  <c r="N77" i="2" l="1"/>
  <c r="O77" i="2" s="1"/>
  <c r="M76" i="2"/>
  <c r="N76" i="2" s="1"/>
  <c r="O76" i="2" s="1"/>
  <c r="O100" i="2"/>
  <c r="O78" i="2" s="1"/>
  <c r="N78" i="2"/>
  <c r="O143" i="2"/>
  <c r="O142" i="2" s="1"/>
  <c r="N142" i="2"/>
  <c r="M130" i="2"/>
  <c r="M127" i="2" s="1"/>
  <c r="N127" i="2" s="1"/>
  <c r="O127" i="2" s="1"/>
  <c r="N109" i="2"/>
  <c r="O109" i="2" s="1"/>
  <c r="M61" i="2"/>
  <c r="N63" i="2"/>
  <c r="O63" i="2" s="1"/>
  <c r="N130" i="2" l="1"/>
  <c r="O130" i="2" s="1"/>
  <c r="N61" i="2"/>
  <c r="O61" i="2" s="1"/>
  <c r="M54" i="2"/>
  <c r="N54" i="2" l="1"/>
  <c r="O54" i="2" s="1"/>
  <c r="M48" i="2"/>
  <c r="N48" i="2" l="1"/>
  <c r="O48" i="2" s="1"/>
  <c r="M47" i="2"/>
  <c r="M151" i="2" l="1"/>
  <c r="N151" i="2" s="1"/>
  <c r="O151" i="2" s="1"/>
  <c r="N47" i="2"/>
  <c r="O47" i="2" s="1"/>
</calcChain>
</file>

<file path=xl/comments1.xml><?xml version="1.0" encoding="utf-8"?>
<comments xmlns="http://schemas.openxmlformats.org/spreadsheetml/2006/main">
  <authors>
    <author>Галина Петренко</author>
  </authors>
  <commentList>
    <comment ref="C120" authorId="0" shapeId="0">
      <text>
        <r>
          <rPr>
            <b/>
            <sz val="9"/>
            <color indexed="81"/>
            <rFont val="Tahoma"/>
            <family val="2"/>
            <charset val="204"/>
          </rPr>
          <t>Галина Петренко:</t>
        </r>
        <r>
          <rPr>
            <sz val="9"/>
            <color indexed="81"/>
            <rFont val="Tahoma"/>
            <family val="2"/>
            <charset val="204"/>
          </rPr>
          <t xml:space="preserve">
</t>
        </r>
      </text>
    </comment>
  </commentList>
</comments>
</file>

<file path=xl/sharedStrings.xml><?xml version="1.0" encoding="utf-8"?>
<sst xmlns="http://schemas.openxmlformats.org/spreadsheetml/2006/main" count="313" uniqueCount="287">
  <si>
    <t>внесенные изменения</t>
  </si>
  <si>
    <t>тыс. рублей</t>
  </si>
  <si>
    <t>утвержденные значения</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</si>
  <si>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</si>
  <si>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</si>
  <si>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</si>
  <si>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</si>
  <si>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</si>
  <si>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</si>
  <si>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</si>
  <si>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</si>
  <si>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</si>
  <si>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</si>
  <si>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000 1 05 00000 00 0000 000</t>
  </si>
  <si>
    <t>НАЛОГИ НА СОВОКУПНЫЙ ДОХОД</t>
  </si>
  <si>
    <t>000 1 05 01000 01 0000 110</t>
  </si>
  <si>
    <t>Налог, взимаемый с применением упрощенной системы налогообложения</t>
  </si>
  <si>
    <t>000 1 05 02000 02 0000 110</t>
  </si>
  <si>
    <t>000 1 05 03000 01 0000 110</t>
  </si>
  <si>
    <t>Единый сельскохозяйственный налог</t>
  </si>
  <si>
    <t>000 1 05 04000 02 0000 110</t>
  </si>
  <si>
    <t>Налог, взимаемый в связи с применением патентной системы налогообложения</t>
  </si>
  <si>
    <t>000 1 06 00000 00 0000 000</t>
  </si>
  <si>
    <t>НАЛОГИ НА ИМУЩЕСТВО</t>
  </si>
  <si>
    <t>000 1 06 01000 00 0000 110</t>
  </si>
  <si>
    <t>Налог на имущество физических лиц</t>
  </si>
  <si>
    <t>000 1 06 06000 00 0000 110</t>
  </si>
  <si>
    <t>Земельный налог</t>
  </si>
  <si>
    <t>000 1 08 00000 00 0000 000</t>
  </si>
  <si>
    <t>ГОСУДАРСТВЕННАЯ ПОШЛИНА</t>
  </si>
  <si>
    <t>000 1 08 03000 01 0000 110</t>
  </si>
  <si>
    <t>Государственная пошлина по делам, рассматриваемым в судах общей юрисдикции, мировыми судьями</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</si>
  <si>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</si>
  <si>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</si>
  <si>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</si>
  <si>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</si>
  <si>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</si>
  <si>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</si>
  <si>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</si>
  <si>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</si>
  <si>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</si>
  <si>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</si>
  <si>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</si>
  <si>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</si>
  <si>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000 1 13 00000 00 0000 000</t>
  </si>
  <si>
    <t>ДОХОДЫ ОТ ОКАЗАНИЯ ПЛАТНЫХ УСЛУГ (РАБОТ) И КОМПЕНСАЦИИ ЗАТРАТ ГОСУДАРСТВА</t>
  </si>
  <si>
    <t>601 1 13 01994 04 0000 130</t>
  </si>
  <si>
    <t>Прочие доходы от оказания платных услуг (работ) получателями средств бюджетов городских округов</t>
  </si>
  <si>
    <t>606 1 13 01994 04 0000 130</t>
  </si>
  <si>
    <t>607 1 13 01994 04 0000 130</t>
  </si>
  <si>
    <t>611 1 13 01994 04 0000 130</t>
  </si>
  <si>
    <t>601 1 13 02064 04 0000 130</t>
  </si>
  <si>
    <t>602 1 13 02064 04 0000 130</t>
  </si>
  <si>
    <t>606 1 13 02064 04 0000 130</t>
  </si>
  <si>
    <t>611 1 13 02064 04 0000 130</t>
  </si>
  <si>
    <t>606 1 13 02994 04 0000 130</t>
  </si>
  <si>
    <t>609 1 13 02994 04 0000 130</t>
  </si>
  <si>
    <t>000 1 16 00000 00 0000 000</t>
  </si>
  <si>
    <t>ШТРАФЫ, САНКЦИИ, ВОЗМЕЩЕНИЕ УЩЕРБА</t>
  </si>
  <si>
    <t>000 1 17 00000 00 0000 000</t>
  </si>
  <si>
    <t>Прочие неналоговые доходы</t>
  </si>
  <si>
    <t>000 1 17 05000 00 0000 180</t>
  </si>
  <si>
    <t>000 1 17 15000 00 0000 150</t>
  </si>
  <si>
    <t>Инициативные платежи</t>
  </si>
  <si>
    <t>БЕЗВОЗМЕЗДНЫЕ ПОСТУПЛЕНИЯ ОТ ДРУГИХ БЮДЖЕТОВ БЮДЖЕТНОЙ СИСТЕМЫ РОССИЙСКОЙ ФЕДЕРАЦИИ</t>
  </si>
  <si>
    <t>000 2 02 00 000 00 0000 000</t>
  </si>
  <si>
    <t>000 2 02 10 000 00 0000 150</t>
  </si>
  <si>
    <t>Дотации бюджетам бюджетной системы Российской Федерации</t>
  </si>
  <si>
    <t>000 2 02 15 001 00 0000 150</t>
  </si>
  <si>
    <t>Дотации на выравнивание бюджетной обеспеченности</t>
  </si>
  <si>
    <t>000 2 02 15 001 04 0000 150</t>
  </si>
  <si>
    <t>Дотации бюджетам субъектов Российской Федерации на выравнивание бюджетной обеспеченности</t>
  </si>
  <si>
    <t>000 2 02 20 000 00 0000 150</t>
  </si>
  <si>
    <t>Субсидии бюджетам бюджетной системы Российской Федерации (межбюджетные субсидии)</t>
  </si>
  <si>
    <t>000 2 02 20216 00 0000 150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</si>
  <si>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</si>
  <si>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000 2 02 20216 04 0000 150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</si>
  <si>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</si>
  <si>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</si>
  <si>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</si>
  <si>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</si>
  <si>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</si>
  <si>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000 2 02 25519 00 0000 150</t>
  </si>
  <si>
    <t>Субсидии бюджетам  на поддержку отрасли культуры</t>
  </si>
  <si>
    <t>000 2 02 25519 04 0000 150</t>
  </si>
  <si>
    <t>Субсидии бюджетам городских округов на поддержку отрасли культуры</t>
  </si>
  <si>
    <t>000 2 02 29999 00 0000 150</t>
  </si>
  <si>
    <t>Прочие субсидии</t>
  </si>
  <si>
    <t>000 2 02 29999 04 0000 150</t>
  </si>
  <si>
    <t>Прочие субсидии бюджетам городских округов</t>
  </si>
  <si>
    <t>000 2 02 29999 04 0031 150</t>
  </si>
  <si>
    <t>Прочие субсидии бюджетам городских округов (проведение капитального ремонта зданий и сооружений, благоустройство территории муниципальных учреждений культуры муниципальных образований)</t>
  </si>
  <si>
    <t>000 2 02 29999 04 1170 150</t>
  </si>
  <si>
    <t>Прочие субсидии бюджетам городских округов (предоставление молодым семьям социальных выплат  на приобретение (строительство) жилья))</t>
  </si>
  <si>
    <t>000 2 02 29999 04 1254 150</t>
  </si>
  <si>
    <t>Прочие субсидии бюджетам городских округов (реализация инициативных проектов)</t>
  </si>
  <si>
    <t>000 2 02 29999 04 1204 150</t>
  </si>
  <si>
    <t>Прочие субсидии бюджетам городских округов (проведение информационно-пропагандистских мероприятий, направленных на профилактику идеологии терроризма)</t>
  </si>
  <si>
    <t>000 2 02 29999 04 1213 150</t>
  </si>
  <si>
    <t>Прочие субсидии бюджетам городских округов (обеспечение функционирования центров образования цифрового и гуманитарного профилей "Точка роста", а также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</si>
  <si>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000 2 02 29999 04 1231 150</t>
  </si>
  <si>
    <t>Прочие субсидии бюджетам городских округов (комплектование книжных фондов библиотек муниципальных образований)</t>
  </si>
  <si>
    <t>000 2 02 30000 00 0000 150</t>
  </si>
  <si>
    <t>Субвенции бюджетам бюджетной системы Российской Федерации</t>
  </si>
  <si>
    <t>000 2 02 30024 00 0000 150</t>
  </si>
  <si>
    <t>Субвенции местным бюджетам на выполнение передаваемых полномочий субъектов Российской Федерации</t>
  </si>
  <si>
    <t>000 2 02 30024 04 0000 150</t>
  </si>
  <si>
    <t>000 2 02 30024 04 0026 150</t>
  </si>
  <si>
    <t>000 2 02 30024 04 0028 150</t>
  </si>
  <si>
    <t>000 2 02 30024 04 0032 150</t>
  </si>
  <si>
    <t>000 2 02 30024 04 0036 150</t>
  </si>
  <si>
    <t>000 2 02 30024 04 0040 150</t>
  </si>
  <si>
    <t>000 2 02 30024 04 0041 150</t>
  </si>
  <si>
    <t>000 2 02 30024 04 0042 150</t>
  </si>
  <si>
    <t>000 2 02 30024 04 0045 150</t>
  </si>
  <si>
    <t>Субвенции бюджетам городских округов на выполнение передаваемых полномочий субъектов Российской Федерации (осуществление отдельных государственных полномочий Ставропольского края по формированию, содержанию и использованию Архивного фонда Ставропольского края)</t>
  </si>
  <si>
    <t>000 2 02 30024 04 0047 150</t>
  </si>
  <si>
    <t>000 2 02 30024 04 0066 150</t>
  </si>
  <si>
    <t>000 2 02 30024 04 0090 150</t>
  </si>
  <si>
    <t>000 2 02 30024 04 0147 150</t>
  </si>
  <si>
    <t>000 2 02 30024 04 0181 150</t>
  </si>
  <si>
    <t>Субвенции бюджетам городских округов на выполнение передаваемых полномочий субъектов Российской Федерации (осуществление отдельных государственных полномочий Ставропольского края по созданию административных комиссий)</t>
  </si>
  <si>
    <t>000 2 02 30024 04 1107 150</t>
  </si>
  <si>
    <t>Субвенции бюджетам городских округов на выполнение передаваемых полномочий субъектов Российской Федерации (обеспечение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t>
  </si>
  <si>
    <t>000 2 02 30024 04 1108 150</t>
  </si>
  <si>
    <t>000 2 02 30024 04 1110 150</t>
  </si>
  <si>
    <t>Субвенции бюджетам городских округов на выполнение передаваемых полномочий субъектов Российской Федерации (осуществление деятельности по обращению с животными без владельцев)</t>
  </si>
  <si>
    <t>000 2 02 30024 04 1122 150</t>
  </si>
  <si>
    <t>000 2 02 30024 04 1209 150</t>
  </si>
  <si>
    <t>000 2 02 30024 04 1221 150</t>
  </si>
  <si>
    <t>Субвенции бюджетам городских округов на выполнение передаваемых полномочий субъектов Российской Федерации (ежегодная денежная выплата гражданам Российской Федерации, не достигшим совершеннолетия на 3 сентября 1945 года и постоянно проживающим на территории Ставропольского края)</t>
  </si>
  <si>
    <t>000 2 02 30024 04 1256 150</t>
  </si>
  <si>
    <t>Субвенции бюджетам  городских округов на выполнение передаваемых полномочий субъектов Российской Федерации (обеспечение отдыха и оздоровления детей)</t>
  </si>
  <si>
    <t>000 2 02 30024 04 1260 150</t>
  </si>
  <si>
    <t>Субвенции бюджетам городских округов на выполнение передаваемых полномочий субъектов Российской Федерации (осуществление выплаты социального пособия на погребение)</t>
  </si>
  <si>
    <t>000 2 02 30029 00 0000 150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</si>
  <si>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</si>
  <si>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000 2 02 30029 04 0000 150</t>
  </si>
  <si>
    <t>000 2 02 35084 00 0000 150</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</si>
  <si>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</si>
  <si>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000 2 02 35084 04 0000 150</t>
  </si>
  <si>
    <t>000 2 02 35120 00 0000 150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</si>
  <si>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</si>
  <si>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000 2 02 35120 04 0000 150</t>
  </si>
  <si>
    <t>000 2 02 35220 00 0000 150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</si>
  <si>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</si>
  <si>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000 2 02 35220 04 0000 150</t>
  </si>
  <si>
    <t>000 2 02 35250 00 0000 150</t>
  </si>
  <si>
    <t>Субвенции бюджетам на оплату жилищно-коммунальных услуг отдельным категориям граждан</t>
  </si>
  <si>
    <t>000 2 02 35250 04 0000 150</t>
  </si>
  <si>
    <t>000 2 02 35302 00 0000 150</t>
  </si>
  <si>
    <t>Субвенции бюджетам муниципальных образований на осуществление ежемесячных выплат на детей в возрасте от трех до семи лет включительно</t>
  </si>
  <si>
    <t>000 2 02 35302 04 0000 150</t>
  </si>
  <si>
    <t>Субвенции бюджетам городских округов на осуществление ежемесячных выплат на детей в возрасте от трех до семи лет включительно</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</si>
  <si>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</si>
  <si>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</si>
  <si>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000 2 02 35303 04 0000 150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</si>
  <si>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</si>
  <si>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000 2 02 35404 00 0000 150</t>
  </si>
  <si>
    <t>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t>
  </si>
  <si>
    <t>000 2 02 35404 04 0000 150</t>
  </si>
  <si>
    <t>Субвенции бюджетам городских округов на оказание государственной социальной помощи на основании социального контракта отдельным категориям граждан</t>
  </si>
  <si>
    <t>000 2 02 35462 00 0000 150</t>
  </si>
  <si>
    <t>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t>
  </si>
  <si>
    <t>000 2 02 35462 04 0000 150</t>
  </si>
  <si>
    <t>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t>
  </si>
  <si>
    <t>000 2 02 35573 00 0000 150</t>
  </si>
  <si>
    <t>Субвенции бюджетам на осуществление ежемесячной выплаты в связи с рождением (усыновлением) первого ребенка</t>
  </si>
  <si>
    <t>000 2 02 35573 04 0000 150</t>
  </si>
  <si>
    <t>Субвенции бюджетам городских округов на осуществление ежемесячной выплаты в связи с рождением (усыновлением) первого ребенка</t>
  </si>
  <si>
    <t>000 2 02 39998 00 0000 150</t>
  </si>
  <si>
    <t>Единая субвенция местным бюджетам</t>
  </si>
  <si>
    <t>000 2 02 39998 04 0000 150</t>
  </si>
  <si>
    <t>000 2 02 39998 04 1157 150</t>
  </si>
  <si>
    <t>000 2 02 39998 04 1158 150</t>
  </si>
  <si>
    <t>000 2 02 40000 00 0000 150</t>
  </si>
  <si>
    <t>Иные межбюджетные трансферты</t>
  </si>
  <si>
    <t>000 2 02 49999 00 0000 150</t>
  </si>
  <si>
    <t>Прочие межбюджетные трансферты, передаваемые бюджетам</t>
  </si>
  <si>
    <t>000 2 02 49999 04 0000 150</t>
  </si>
  <si>
    <t>000 2 02 49999 04 0005 150</t>
  </si>
  <si>
    <t>Прочие межбюджетные трансферты, передаваемые бюджетам городских округов (обеспечение выплаты лицам, не замещающим муниципальные должности муниципальной службы и исполняющим обязанности по техническому обеспечению деятельности органов местного самоуправления муниципальных образований, работникам органов местного самоуправления муниципальных образований, осуществляющим профессиональную деятельность по профессиям рабочих, и работникам муниципальных учреждений заработной платы не ниже установленного с 1 января 2022 года федеральным законом минимального размера оплаты труда, а также на обеспечение выплаты работникам муниципальных учреждений с 1 января 2022 года коэффициента к заработной плате за работу в пустынных и безводных местностях)</t>
  </si>
  <si>
    <t>000 2 02 49999 04 0064 150</t>
  </si>
  <si>
    <t>Прочие межбюджетные трансферты, передаваемые  бюджетам  (повышение оплаты труда отдельных категорий работников муниципальных учреждений в рамках реализации указов Президента Российской Федерации от 7 мая 2012 года № 597 "О мероприятиях по реализации государственной социальной политики", от 1 июня 2012 года № 761 "О Национальной стратегии действий в интересах детей на 2012-2017 годы" и от 28 декабря 2012 года № 1688 "О некоторых мерах по реализации государственной политики в сфере защиты детей-сирот и детей, оставшихся без попечения родителей")</t>
  </si>
  <si>
    <t>000 2 07 0000 00 0000 150</t>
  </si>
  <si>
    <t>Прочие безвозмездные поступления</t>
  </si>
  <si>
    <t>000 2 07 04020 04 0000 150</t>
  </si>
  <si>
    <t>Поступления от денежных пожертвований, предоставляемых физическими лицами получателям средств бюджетов городских округов</t>
  </si>
  <si>
    <t>000 2 19 00000 00 0000 000</t>
  </si>
  <si>
    <t>Возврат остатков субсидий, субвенций и иных межбюджетных трансфертов, имеющих целевое назначение, прошлых лет</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</si>
  <si>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</si>
  <si>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</si>
  <si>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</si>
  <si>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 xml:space="preserve">000 8 50 00000 00 0000 000
</t>
  </si>
  <si>
    <t>ИТОГО:</t>
  </si>
  <si>
    <t>000 2 02 49999 04 1270 150</t>
  </si>
  <si>
    <t>Возврат остатков субсидий на создание в общеобразовательных организациях, расположенных в сельской местности и малых городах, условий для занятий физической культурой и спортом из бюджетов городских округов</t>
  </si>
  <si>
    <t>000 2 19 25097 04 0000 150</t>
  </si>
  <si>
    <t>000 2 19 35250 04 0000 150</t>
  </si>
  <si>
    <t>000 2 19 35380 04 0000 150</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</si>
  <si>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городских округов</t>
  </si>
  <si>
    <t>000 2 19 45303 04 0000 150</t>
  </si>
  <si>
    <t>000 2 19 25304 04 0000 150</t>
  </si>
  <si>
    <t>000 2 19 60010 04 0000 150</t>
  </si>
  <si>
    <t>Прочие межбюджетные трансферты, передаваемые бюджетам городских округов (проведение антитеррористических мероприятий в муннципальных образовательных организациях))</t>
  </si>
  <si>
    <t>000 2 02 49999 04 1249 150</t>
  </si>
  <si>
    <t>000 2 02 49999 04 1190 150</t>
  </si>
  <si>
    <t>000 2 02 49999 04 1273 150</t>
  </si>
  <si>
    <t>000 2 02 49999 04 1272 150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</si>
  <si>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</si>
  <si>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000 1 14 00000 00 0000 000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</si>
  <si>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</si>
  <si>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000 1 14 06000 04 0000 430</t>
  </si>
  <si>
    <t>000 1 14 02000 04 0000 440</t>
  </si>
  <si>
    <t>000 2 02 49999 04 1255 150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</si>
  <si>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</si>
  <si>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000 2 02 45179 00 0000 000</t>
  </si>
  <si>
    <t>000 2 02 45179 04 0000 000</t>
  </si>
  <si>
    <t>Прочие межбюджетные трансферты, передаваемые бюджетам (приобретение новогодних подарков детям,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t>
  </si>
  <si>
    <t>000 2 02 49999 04 1217 150</t>
  </si>
  <si>
    <t>Возврат остатков субвенций на оплату жилищно-коммунальных услуг отдельным категориям граждан из бюджетов городских ок</t>
  </si>
  <si>
    <t>Код бюджетной классификации</t>
  </si>
  <si>
    <t>Наименование показателя</t>
  </si>
  <si>
    <t xml:space="preserve">Прочие межбюджетные трансферты, передаваемые  бюджетам (увеличение заработной платы муниципальных служащих муниципальной службы и лиц, не замещающих должности муниципальной службы и исполняющих обязанности по техническому обеспечению деятельности органов местного самоуправления муниципальных образований, работников органов местного самоуправления муниципальных образований, осуществляющих профессиональную деятельность по профессиям рабочих, а также работников муниципальных учреждений, за исключением отдельных категорий работников муниципальных учреждений, которым повышение заработной платы осуществляется в соответствии с указами Президента Российской Федерации                              от 7 мая 2012 года № 597 "О мероприятиях по реализации государственной социальной политики", от 1 июня 2012 года № 761 "О Национальной стратегии действий в интересах детей на 2012-2017 годы" и от 28 декабря 2012 года № 1688 "О некоторых мерах по реализации государственной политики в сфере защиты детей-сирот и детей, оставшихся без попечения </t>
  </si>
  <si>
    <t>Прочие межбюджетные трансферты, передаваемые бюджетам (подготовка и проведение выборов депутатов представительных органов муниципальных образований Ставропольского края)</t>
  </si>
  <si>
    <t>Прочие межбюджетные трансферты, передаваемые бюджетам городских округов (обеспечение питания в образовательных организациях в результате удорожания стоимости продуктов питания)</t>
  </si>
  <si>
    <r>
      <t xml:space="preserve">Решение Совета депутатов Новоалександровского городского округа Ставропольского края первого созыва от 14 декабря 2022г 
№ 6/606 "О бюджете Новоалександровского городского округа Ставропольского края на 2023 год и плановый период 2024 и 2025 годов" </t>
    </r>
    <r>
      <rPr>
        <b/>
        <sz val="10"/>
        <color theme="1"/>
        <rFont val="Times New Roman"/>
        <family val="1"/>
        <charset val="204"/>
      </rPr>
      <t>(первоначальная редакция)</t>
    </r>
  </si>
  <si>
    <t>Решения Совета депутатов Новоалександровского городского округа Ставропольского края первого созыва о внесении изменений в Решение Совета депутатов Новоалександровского городского округа Ставропольского края первого созывая "О бюджете Новоалександровского городского округа Ставропольского края на 2023 год и плановый период 2024 и 2025 годов"</t>
  </si>
  <si>
    <t>23 марта 2023г. №9/624</t>
  </si>
  <si>
    <t>07 июня 2023г. №11/638</t>
  </si>
  <si>
    <t>29 сентября 2023г. №15/660</t>
  </si>
  <si>
    <t>24 октября 2023г. №16/695</t>
  </si>
  <si>
    <t>25 декабря 2023г. №19/738</t>
  </si>
  <si>
    <r>
      <t xml:space="preserve">Решение Совета депутатов Новоалександровского городского округа Ставропольского края первого созыва от 14 декабря 2022г 
№ 6/606 "О бюджете Новоалександровского городского округа Ставропольского края на 2023 год и плановый период 2024 и 2025 годов"  
</t>
    </r>
    <r>
      <rPr>
        <b/>
        <sz val="10"/>
        <color theme="1"/>
        <rFont val="Times New Roman"/>
        <family val="1"/>
        <charset val="204"/>
      </rPr>
      <t>(с учетом внесенных изменений)</t>
    </r>
  </si>
  <si>
    <r>
      <rPr>
        <b/>
        <sz val="10"/>
        <color theme="1"/>
        <rFont val="Times New Roman"/>
        <family val="1"/>
        <charset val="204"/>
      </rPr>
      <t>Справочно:</t>
    </r>
    <r>
      <rPr>
        <sz val="10"/>
        <color theme="1"/>
        <rFont val="Times New Roman"/>
        <family val="1"/>
        <charset val="204"/>
      </rPr>
      <t xml:space="preserve">
Сумма внесенных изменений в течение 2023 года</t>
    </r>
  </si>
  <si>
    <t>Единый налог на вмененный доход для отдельных видов деятельности</t>
  </si>
  <si>
    <t>000 2 02 25098 04 0000 150</t>
  </si>
  <si>
    <t>Субсидии бюджетам городских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</si>
  <si>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000 2 02 25098 00 0000 150</t>
  </si>
  <si>
    <t>000 2 02 29999 04 1283 150</t>
  </si>
  <si>
    <t>Прочие субсидии бюджетам городских округов (модернизация инфраструктуры муниципальных организаций отдыха детей и их оздоровления стационарного типа)</t>
  </si>
  <si>
    <t>000 2 02 35179 00 0000 150</t>
  </si>
  <si>
    <t>000 2 02 35179 04 0000 150</t>
  </si>
  <si>
    <t>000 2 02 25467 04 0000 150</t>
  </si>
  <si>
    <t>000 2 02 25467 00 0000 150</t>
  </si>
  <si>
    <t>Субсидии бюджетам на обеспечению развития и укрепеления материально- технической базы домов куьтуры в населенных пунктах с чисом жителей до 50 тысяч человек</t>
  </si>
  <si>
    <t>000 2 02 30024 04 1287 150</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</si>
  <si>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выполнение передаваемых полномочий субъектов Российской Федерации (предоставление мер социальной поддержки семей отдельных категорий граждан, принимающих участие в специальной военной операции, в части обеспечения ребенка (детей) военнослужащего, обучающегося (обучающихся) в муниципальной образовательной организации по образовательным программам основного общего или среднего общего образования, бесплатным горячим питанием)</t>
  </si>
  <si>
    <t>000 2 00 00000 00 0000 000</t>
  </si>
  <si>
    <t>Сведения о внесенных изменениях в бюджет Новоалександровского городского округа Ставропольского края в части доходов за 2023 год</t>
  </si>
  <si>
    <t>604 1 13 02064 04 0000 130</t>
  </si>
  <si>
    <t>000 2 02 15 002 00 0000 150</t>
  </si>
  <si>
    <t>000 2 02 15 002 04 0000 150</t>
  </si>
  <si>
    <t xml:space="preserve">Дотации бюджетам городских округов на поддержку мер по обеспечению сбалансированности бюджетов </t>
  </si>
  <si>
    <t>000 2 02 49999 04 1290 150</t>
  </si>
  <si>
    <t>Доходы, поступпающие в порядке возмещения расходов, понесенных в связи с эксплуатацией имущества городских округов</t>
  </si>
  <si>
    <t>Прочие доходы от компенсации затрат бюджетов городских округов</t>
  </si>
  <si>
    <t>Дотации бюджетам на поддержку мер по обеспечению сбалансированности бюджетов</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</si>
  <si>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</si>
  <si>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Прочие межбюджетные трансферты, передаваемые бюджетам (осуществление выплаты лицам, входящим в муниципальные управленческие команды Ставропольского края, поощрения за достижение в 2022 году Ставропольским краем значений (уровней)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t>
  </si>
  <si>
    <r>
      <t xml:space="preserve">Субвенции бюджетам </t>
    </r>
    <r>
      <rPr>
        <sz val="10"/>
        <color indexed="8"/>
        <rFont val="Times New Roman"/>
        <family val="1"/>
        <charset val="204"/>
      </rPr>
      <t>городских округов на выполнение передаваемых полномочий субъектов Российской Федерации</t>
    </r>
  </si>
  <si>
    <r>
      <t xml:space="preserve">Субвенции бюджетам </t>
    </r>
    <r>
      <rPr>
        <sz val="10"/>
        <color indexed="8"/>
        <rFont val="Times New Roman"/>
        <family val="1"/>
        <charset val="204"/>
      </rPr>
      <t>городских округов на выполнение передаваемых полномочий субъектов Российской Федерации (организация и осуществление деятельности по опеке и попечительству в области здравоохранения)</t>
    </r>
  </si>
  <si>
    <r>
      <t xml:space="preserve">Субвенции бюджетам </t>
    </r>
    <r>
      <rPr>
        <sz val="10"/>
        <color indexed="8"/>
        <rFont val="Times New Roman"/>
        <family val="1"/>
        <charset val="204"/>
      </rPr>
      <t>городских округов на выполнение передаваемых полномочий субъектов Российской Федерации (организация и осуществление деятельности по опеке и попечительству в области образования)</t>
    </r>
  </si>
  <si>
    <r>
      <t xml:space="preserve">Субвенции бюджетам </t>
    </r>
    <r>
      <rPr>
        <sz val="10"/>
        <color indexed="8"/>
        <rFont val="Times New Roman"/>
        <family val="1"/>
        <charset val="204"/>
      </rPr>
      <t>городских округов на выполнение передаваемых полномочий субъектов Российской Федерации (организация и проведение мероприятий по борьбе с иксодовыми клещами-переносчиками Крымской геморрагической лихорадки в природных биотопах(на пастбищах)</t>
    </r>
  </si>
  <si>
    <r>
      <t xml:space="preserve">Субвенции бюджетам </t>
    </r>
    <r>
      <rPr>
        <sz val="10"/>
        <color indexed="8"/>
        <rFont val="Times New Roman"/>
        <family val="1"/>
        <charset val="204"/>
      </rPr>
      <t>городских округов на выполнение передаваемых полномочий субъектов Российской Федерации (администрирование переданных отдельных государственных полномочий в области сельского хозяйства)</t>
    </r>
  </si>
  <si>
    <r>
      <t xml:space="preserve">Субвенции бюджетам </t>
    </r>
    <r>
      <rPr>
        <sz val="10"/>
        <color indexed="8"/>
        <rFont val="Times New Roman"/>
        <family val="1"/>
        <charset val="204"/>
      </rPr>
      <t>городских округов на выполнение передаваемых полномочий субъектов Российской Федерации (предоставление государственной социальной помощи малоимущим семьям, малоимущим одиноко проживающим гражданам)</t>
    </r>
  </si>
  <si>
    <r>
      <t>Субвенции бюджетам</t>
    </r>
    <r>
      <rPr>
        <sz val="10"/>
        <color indexed="8"/>
        <rFont val="Times New Roman"/>
        <family val="1"/>
        <charset val="204"/>
      </rPr>
      <t xml:space="preserve"> городских округов на выполнение передаваемых полномочий субъектов Российской Федерации (выплата ежемесячной денежной компенсации на каждого ребенка в возрасте до 18 лет многодетным семьям)</t>
    </r>
  </si>
  <si>
    <r>
      <t xml:space="preserve">Субвенции бюджетам </t>
    </r>
    <r>
      <rPr>
        <sz val="10"/>
        <color indexed="8"/>
        <rFont val="Times New Roman"/>
        <family val="1"/>
        <charset val="204"/>
      </rPr>
      <t>городских округов на выполнение передаваемых полномочий субъектов Российской Федерации (выплата ежегодного социального пособия на проезд студентам)</t>
    </r>
  </si>
  <si>
    <r>
      <t xml:space="preserve">Субвенции бюджетам </t>
    </r>
    <r>
      <rPr>
        <sz val="10"/>
        <color indexed="8"/>
        <rFont val="Times New Roman"/>
        <family val="1"/>
        <charset val="204"/>
      </rPr>
      <t>городских округов на выполнение передаваемых полномочий субъектов Российской Федерации (создание и организация деятельности комиссий по делам несовершеннолетних и защите их прав)</t>
    </r>
  </si>
  <si>
    <r>
      <t xml:space="preserve">Субвенции бюджетам </t>
    </r>
    <r>
      <rPr>
        <sz val="10"/>
        <color indexed="8"/>
        <rFont val="Times New Roman"/>
        <family val="1"/>
        <charset val="204"/>
      </rPr>
      <t>городских округов на выполнение передаваемых полномочий субъектов Российской Федерации (выплата пособия на ребенка)</t>
    </r>
  </si>
  <si>
    <r>
      <t xml:space="preserve">Субвенции бюджетам </t>
    </r>
    <r>
      <rPr>
        <sz val="10"/>
        <color indexed="8"/>
        <rFont val="Times New Roman"/>
        <family val="1"/>
        <charset val="204"/>
      </rPr>
      <t>городских округов на выполнение передаваемых полномочий субъектов Российской Федерации (предоставление мер социальной поддержки по оплате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t>
    </r>
  </si>
  <si>
    <r>
      <t xml:space="preserve">Субвенции бюджетам </t>
    </r>
    <r>
      <rPr>
        <sz val="10"/>
        <color indexed="8"/>
        <rFont val="Times New Roman"/>
        <family val="1"/>
        <charset val="204"/>
      </rPr>
      <t>городских округов на выполнение передаваемых полномочий субъектов Российской Федерации (осуществление отдельных государственных полномочий в области труда и социальной защиты отдельных категорий граждан)</t>
    </r>
  </si>
  <si>
    <r>
      <t xml:space="preserve">Субвенции бюджетам </t>
    </r>
    <r>
      <rPr>
        <sz val="10"/>
        <color indexed="8"/>
        <rFont val="Times New Roman"/>
        <family val="1"/>
        <charset val="204"/>
      </rPr>
      <t>городских округов на выполнение передаваемых полномочий субъектов Российской Федерации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 основного общего, среднего общего образования в частных общеобразовательных организациях)</t>
    </r>
  </si>
  <si>
    <r>
      <t xml:space="preserve">Субвенции бюджетам </t>
    </r>
    <r>
      <rPr>
        <sz val="10"/>
        <color indexed="8"/>
        <rFont val="Times New Roman"/>
        <family val="1"/>
        <charset val="204"/>
      </rPr>
      <t>городских округов на выполнение передаваемых полномочий субъектов Российской Федерации (выплата ежегодной денежной компенсации многодетным семьям на каждого из детей не старше 18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t>
    </r>
  </si>
  <si>
    <r>
      <t>Субвенции бюджетам</t>
    </r>
    <r>
      <rPr>
        <sz val="10"/>
        <color indexed="8"/>
        <rFont val="Times New Roman"/>
        <family val="1"/>
        <charset val="204"/>
      </rPr>
      <t xml:space="preserve"> городских округов на выполнение передаваемых полномочий субъектов Российской Федерации (выплата денежной компенсации семьям, в которых в период с 1 января 2011 года по 31 декабря 2015 года родился третий или последующий ребенок)</t>
    </r>
  </si>
  <si>
    <r>
      <t xml:space="preserve">Субвенции бюджетам </t>
    </r>
    <r>
      <rPr>
        <sz val="10"/>
        <color indexed="8"/>
        <rFont val="Times New Roman"/>
        <family val="1"/>
        <charset val="204"/>
      </rPr>
      <t>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r>
  </si>
  <si>
    <r>
      <t xml:space="preserve">Субвенции бюджетам </t>
    </r>
    <r>
      <rPr>
        <sz val="10"/>
        <color indexed="8"/>
        <rFont val="Times New Roman"/>
        <family val="1"/>
        <charset val="204"/>
      </rPr>
      <t>городских округов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r>
  </si>
  <si>
    <r>
      <t xml:space="preserve">Субвенции бюджетам </t>
    </r>
    <r>
      <rPr>
        <sz val="10"/>
        <color indexed="8"/>
        <rFont val="Times New Roman"/>
        <family val="1"/>
        <charset val="204"/>
      </rPr>
      <t>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r>
  </si>
  <si>
    <r>
      <t xml:space="preserve">Субвенции бюджетам </t>
    </r>
    <r>
      <rPr>
        <sz val="10"/>
        <color indexed="8"/>
        <rFont val="Times New Roman"/>
        <family val="1"/>
        <charset val="204"/>
      </rPr>
      <t>городских округов на проведение мероприятий по обеспечению деятельности советников директоа по воспитанию и взаимодействию с детскими общественными объединениями в общеобразовательных организациях</t>
    </r>
  </si>
  <si>
    <r>
      <t xml:space="preserve">Субвенции бюджетам </t>
    </r>
    <r>
      <rPr>
        <sz val="10"/>
        <color indexed="8"/>
        <rFont val="Times New Roman"/>
        <family val="1"/>
        <charset val="204"/>
      </rPr>
      <t>городских округов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r>
  </si>
  <si>
    <r>
      <t xml:space="preserve">Субвенции бюджетам </t>
    </r>
    <r>
      <rPr>
        <sz val="10"/>
        <color indexed="8"/>
        <rFont val="Times New Roman"/>
        <family val="1"/>
        <charset val="204"/>
      </rPr>
      <t>городских округов на оплату жилищно-коммунальных услуг отдельным категориям граждан</t>
    </r>
  </si>
  <si>
    <r>
      <t xml:space="preserve">Единая субвенция бюджетам </t>
    </r>
    <r>
      <rPr>
        <sz val="10"/>
        <color indexed="8"/>
        <rFont val="Times New Roman"/>
        <family val="1"/>
        <charset val="204"/>
      </rPr>
      <t>городских округов</t>
    </r>
  </si>
  <si>
    <r>
      <t xml:space="preserve">Единая субвенция бюджетам </t>
    </r>
    <r>
      <rPr>
        <sz val="10"/>
        <color indexed="8"/>
        <rFont val="Times New Roman"/>
        <family val="1"/>
        <charset val="204"/>
      </rPr>
      <t>городских округов (осуществление отдельных государственных полномочий по социальной защите отдельных категорий граждан)</t>
    </r>
  </si>
  <si>
    <r>
      <t xml:space="preserve">Единая субвенция бюджетам </t>
    </r>
    <r>
      <rPr>
        <sz val="10"/>
        <color indexed="8"/>
        <rFont val="Times New Roman"/>
        <family val="1"/>
        <charset val="204"/>
      </rPr>
      <t>городских округов (осуществление отдельных государственных полномочий по социальной поддержке семьи и детей)</t>
    </r>
  </si>
  <si>
    <r>
      <t xml:space="preserve">Прочие межбюджетные трансферты, передаваемые бюджетам </t>
    </r>
    <r>
      <rPr>
        <sz val="10"/>
        <color indexed="8"/>
        <rFont val="Times New Roman"/>
        <family val="1"/>
        <charset val="204"/>
      </rPr>
      <t>городских округов</t>
    </r>
  </si>
  <si>
    <r>
      <t xml:space="preserve">Прочие межбюджетные трансферты, передаваемые бюджетам </t>
    </r>
    <r>
      <rPr>
        <sz val="10"/>
        <color indexed="8"/>
        <rFont val="Times New Roman"/>
        <family val="1"/>
        <charset val="204"/>
      </rPr>
      <t>городских округов (обеспечение деятельности депутатов Думы Ставропольского края и их помощников в избирательном округе)</t>
    </r>
  </si>
  <si>
    <r>
      <t xml:space="preserve">Прочие межбюджетные трансферты, передаваемые бюджетам городских округов (обеспечение </t>
    </r>
    <r>
      <rPr>
        <b/>
        <sz val="10"/>
        <rFont val="Times New Roman"/>
        <family val="1"/>
        <charset val="204"/>
      </rPr>
      <t xml:space="preserve">выплаты лицам, не замещающим муниципальные должности муниципальной службы и исполняющим обязанности </t>
    </r>
    <r>
      <rPr>
        <sz val="10"/>
        <rFont val="Times New Roman"/>
        <family val="1"/>
        <charset val="204"/>
      </rPr>
      <t>по техническому обеспечению деятельности органов местного самоуправления муниципальных образований, работникам органов местного самоуправления муниципальных образований, осуществляющим профессиональную деятельность по профессиям рабочих, и работникам муниципальных учреждений заработной платы не ниже установленного с 1 января 2022 года федеральным законом минимального размера оплаты труда, а также на обеспечение выплаты работникам муниципальных учреждений с 1 января 2022 года коэффициента к заработной плате за работу в пустынных и безводных местностях)</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</si>
</sst>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00"/>
    <numFmt numFmtId="165" formatCode="#,##0.00\ _₽"/>
  </numFmts>
  <fonts count="15" x14ac:knownFonts="1">
    <font>
      <sz val="11"/>
      <color theme="1"/>
      <name val="Calibri"/>
      <family val="2"/>
      <charset val="204"/>
      <scheme val="minor"/>
    </font>
    <font>
      <sz val="10"/>
      <name val="Arial"/>
      <family val="2"/>
      <charset val="204"/>
    </font>
    <font>
      <sz val="12"/>
      <name val="Times New Roman"/>
      <family val="1"/>
      <charset val="204"/>
    </font>
    <font>
      <sz val="10"/>
      <name val="Times New Roman"/>
      <family val="1"/>
      <charset val="204"/>
    </font>
    <font>
      <b/>
      <sz val="10"/>
      <name val="Times New Roman"/>
      <family val="1"/>
      <charset val="204"/>
    </font>
    <font>
      <sz val="10"/>
      <color theme="1"/>
      <name val="Times New Roman"/>
      <family val="1"/>
      <charset val="204"/>
    </font>
    <font>
      <b/>
      <sz val="10"/>
      <color theme="1"/>
      <name val="Times New Roman"/>
      <family val="1"/>
      <charset val="204"/>
    </font>
    <font>
      <i/>
      <sz val="10"/>
      <name val="Times New Roman"/>
      <family val="1"/>
      <charset val="204"/>
    </font>
    <font>
      <b/>
      <i/>
      <sz val="10"/>
      <name val="Times New Roman"/>
      <family val="1"/>
      <charset val="204"/>
    </font>
    <font>
      <sz val="9"/>
      <color indexed="81"/>
      <name val="Tahoma"/>
      <family val="2"/>
      <charset val="204"/>
    </font>
    <font>
      <b/>
      <sz val="9"/>
      <color indexed="81"/>
      <name val="Tahoma"/>
      <family val="2"/>
      <charset val="204"/>
    </font>
    <font>
      <sz val="10"/>
      <color rgb="FFFF0000"/>
      <name val="Times New Roman"/>
      <family val="1"/>
      <charset val="204"/>
    </font>
    <font>
      <i/>
      <sz val="10"/>
      <color rgb="FFFF0000"/>
      <name val="Times New Roman"/>
      <family val="1"/>
      <charset val="204"/>
    </font>
    <font>
      <sz val="10"/>
      <color rgb="FF000000"/>
      <name val="Times New Roman"/>
      <family val="1"/>
      <charset val="204"/>
    </font>
    <font>
      <sz val="10"/>
      <color indexed="8"/>
      <name val="Times New Roman"/>
      <family val="1"/>
      <charset val="204"/>
    </font>
  </fonts>
  <fills count="10">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FFFFFF"/>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 fillId="0" borderId="0"/>
    <xf numFmtId="0" fontId="2" fillId="0" borderId="0"/>
    <xf numFmtId="0" fontId="1" fillId="0" borderId="0"/>
    <xf numFmtId="0" fontId="1" fillId="0" borderId="0"/>
  </cellStyleXfs>
  <cellXfs count="146">
    <xf numFmtId="0" fontId="0" fillId="0" borderId="0" xfId="0"/>
    <xf numFmtId="0" fontId="3" fillId="2" borderId="0" xfId="1" applyFont="1" applyFill="1" applyBorder="1"/>
    <xf numFmtId="0" fontId="3" fillId="2" borderId="0" xfId="1" applyFont="1" applyFill="1" applyBorder="1" applyAlignment="1" applyProtection="1">
      <protection hidden="1"/>
    </xf>
    <xf numFmtId="0" fontId="3" fillId="2" borderId="0" xfId="1" applyFont="1" applyFill="1" applyBorder="1" applyAlignment="1" applyProtection="1">
      <alignment horizontal="center"/>
      <protection hidden="1"/>
    </xf>
    <xf numFmtId="0" fontId="3" fillId="2" borderId="0" xfId="1" applyFont="1" applyFill="1" applyBorder="1" applyAlignment="1">
      <alignment horizontal="right"/>
    </xf>
    <xf numFmtId="0" fontId="4" fillId="2" borderId="0" xfId="1" applyFont="1" applyFill="1" applyBorder="1"/>
    <xf numFmtId="4" fontId="3" fillId="2" borderId="0" xfId="1" applyNumberFormat="1" applyFont="1" applyFill="1" applyBorder="1" applyAlignment="1">
      <alignment vertical="top"/>
    </xf>
    <xf numFmtId="0" fontId="3" fillId="2" borderId="0" xfId="1" applyFont="1" applyFill="1" applyBorder="1" applyAlignment="1">
      <alignment horizontal="center"/>
    </xf>
    <xf numFmtId="2" fontId="3" fillId="2" borderId="0" xfId="1" applyNumberFormat="1" applyFont="1" applyFill="1" applyBorder="1" applyAlignment="1">
      <alignment horizontal="center"/>
    </xf>
    <xf numFmtId="4" fontId="4" fillId="2" borderId="0" xfId="1" applyNumberFormat="1" applyFont="1" applyFill="1" applyBorder="1"/>
    <xf numFmtId="4" fontId="3" fillId="2" borderId="0" xfId="1" applyNumberFormat="1" applyFont="1" applyFill="1" applyBorder="1"/>
    <xf numFmtId="4" fontId="3" fillId="2" borderId="1" xfId="1" applyNumberFormat="1" applyFont="1" applyFill="1" applyBorder="1" applyAlignment="1"/>
    <xf numFmtId="4" fontId="4" fillId="6" borderId="1" xfId="1" applyNumberFormat="1" applyFont="1" applyFill="1" applyBorder="1" applyAlignment="1" applyProtection="1">
      <protection hidden="1"/>
    </xf>
    <xf numFmtId="2" fontId="3" fillId="5" borderId="1" xfId="1" applyNumberFormat="1" applyFont="1" applyFill="1" applyBorder="1" applyAlignment="1" applyProtection="1">
      <alignment wrapText="1"/>
      <protection hidden="1"/>
    </xf>
    <xf numFmtId="4" fontId="3" fillId="0" borderId="1" xfId="1" applyNumberFormat="1" applyFont="1" applyFill="1" applyBorder="1" applyAlignment="1" applyProtection="1">
      <alignment wrapText="1"/>
      <protection hidden="1"/>
    </xf>
    <xf numFmtId="2" fontId="3" fillId="0" borderId="1" xfId="1" applyNumberFormat="1" applyFont="1" applyFill="1" applyBorder="1" applyAlignment="1" applyProtection="1">
      <alignment wrapText="1"/>
      <protection hidden="1"/>
    </xf>
    <xf numFmtId="2" fontId="3" fillId="0" borderId="1" xfId="1" applyNumberFormat="1" applyFont="1" applyFill="1" applyBorder="1" applyAlignment="1" applyProtection="1">
      <protection hidden="1"/>
    </xf>
    <xf numFmtId="2" fontId="3" fillId="5" borderId="1" xfId="1" applyNumberFormat="1" applyFont="1" applyFill="1" applyBorder="1" applyAlignment="1" applyProtection="1">
      <protection hidden="1"/>
    </xf>
    <xf numFmtId="2" fontId="3" fillId="6" borderId="1" xfId="1" applyNumberFormat="1" applyFont="1" applyFill="1" applyBorder="1" applyAlignment="1" applyProtection="1">
      <alignment wrapText="1"/>
      <protection hidden="1"/>
    </xf>
    <xf numFmtId="2" fontId="3" fillId="5" borderId="1" xfId="1" applyNumberFormat="1" applyFont="1" applyFill="1" applyBorder="1" applyAlignment="1"/>
    <xf numFmtId="2" fontId="7" fillId="5" borderId="1" xfId="1" applyNumberFormat="1" applyFont="1" applyFill="1" applyBorder="1" applyAlignment="1"/>
    <xf numFmtId="4" fontId="3" fillId="5" borderId="1" xfId="1" applyNumberFormat="1" applyFont="1" applyFill="1" applyBorder="1" applyAlignment="1"/>
    <xf numFmtId="4" fontId="3" fillId="0" borderId="1" xfId="1" applyNumberFormat="1" applyFont="1" applyFill="1" applyBorder="1" applyAlignment="1" applyProtection="1">
      <protection hidden="1"/>
    </xf>
    <xf numFmtId="4" fontId="7" fillId="5" borderId="1" xfId="1" applyNumberFormat="1" applyFont="1" applyFill="1" applyBorder="1" applyAlignment="1" applyProtection="1">
      <protection hidden="1"/>
    </xf>
    <xf numFmtId="2" fontId="4" fillId="5" borderId="1" xfId="1" applyNumberFormat="1" applyFont="1" applyFill="1" applyBorder="1" applyAlignment="1" applyProtection="1">
      <alignment wrapText="1"/>
      <protection hidden="1"/>
    </xf>
    <xf numFmtId="4" fontId="3" fillId="0" borderId="1" xfId="1" applyNumberFormat="1" applyFont="1" applyFill="1" applyBorder="1" applyAlignment="1"/>
    <xf numFmtId="0" fontId="11" fillId="2" borderId="0" xfId="1" applyFont="1" applyFill="1" applyBorder="1"/>
    <xf numFmtId="165" fontId="4" fillId="6" borderId="1" xfId="1" applyNumberFormat="1" applyFont="1" applyFill="1" applyBorder="1" applyAlignment="1"/>
    <xf numFmtId="0" fontId="11" fillId="2" borderId="0" xfId="1" applyFont="1" applyFill="1" applyBorder="1" applyAlignment="1">
      <alignment horizontal="center"/>
    </xf>
    <xf numFmtId="0" fontId="5" fillId="2"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4" fontId="8" fillId="6" borderId="1" xfId="1" applyNumberFormat="1" applyFont="1" applyFill="1" applyBorder="1" applyAlignment="1" applyProtection="1">
      <alignment horizontal="right"/>
      <protection hidden="1"/>
    </xf>
    <xf numFmtId="4" fontId="4" fillId="8" borderId="1" xfId="1" applyNumberFormat="1" applyFont="1" applyFill="1" applyBorder="1" applyAlignment="1" applyProtection="1">
      <alignment horizontal="right" wrapText="1"/>
      <protection hidden="1"/>
    </xf>
    <xf numFmtId="4" fontId="8" fillId="8" borderId="1" xfId="1" applyNumberFormat="1" applyFont="1" applyFill="1" applyBorder="1" applyAlignment="1" applyProtection="1">
      <alignment horizontal="right"/>
      <protection hidden="1"/>
    </xf>
    <xf numFmtId="4" fontId="4" fillId="8" borderId="1" xfId="1" applyNumberFormat="1" applyFont="1" applyFill="1" applyBorder="1" applyAlignment="1" applyProtection="1">
      <alignment horizontal="right"/>
      <protection hidden="1"/>
    </xf>
    <xf numFmtId="4" fontId="4" fillId="6" borderId="1" xfId="1" applyNumberFormat="1" applyFont="1" applyFill="1" applyBorder="1" applyAlignment="1" applyProtection="1">
      <alignment horizontal="right"/>
      <protection hidden="1"/>
    </xf>
    <xf numFmtId="4" fontId="4" fillId="6" borderId="1" xfId="1" applyNumberFormat="1" applyFont="1" applyFill="1" applyBorder="1" applyAlignment="1" applyProtection="1">
      <alignment horizontal="right" wrapText="1"/>
      <protection hidden="1"/>
    </xf>
    <xf numFmtId="2" fontId="7" fillId="5" borderId="1" xfId="1" applyNumberFormat="1" applyFont="1" applyFill="1" applyBorder="1" applyAlignment="1" applyProtection="1">
      <alignment horizontal="right" wrapText="1"/>
      <protection hidden="1"/>
    </xf>
    <xf numFmtId="2" fontId="3" fillId="5" borderId="1" xfId="1" applyNumberFormat="1" applyFont="1" applyFill="1" applyBorder="1" applyAlignment="1" applyProtection="1">
      <alignment horizontal="right" wrapText="1"/>
      <protection hidden="1"/>
    </xf>
    <xf numFmtId="2" fontId="7" fillId="8" borderId="1" xfId="1" applyNumberFormat="1" applyFont="1" applyFill="1" applyBorder="1" applyAlignment="1" applyProtection="1">
      <alignment horizontal="right" wrapText="1"/>
      <protection hidden="1"/>
    </xf>
    <xf numFmtId="2" fontId="3" fillId="8" borderId="1" xfId="1" applyNumberFormat="1" applyFont="1" applyFill="1" applyBorder="1" applyAlignment="1" applyProtection="1">
      <alignment horizontal="right" wrapText="1"/>
      <protection hidden="1"/>
    </xf>
    <xf numFmtId="4" fontId="3" fillId="5" borderId="1" xfId="1" applyNumberFormat="1" applyFont="1" applyFill="1" applyBorder="1" applyAlignment="1" applyProtection="1">
      <alignment horizontal="right" wrapText="1"/>
      <protection hidden="1"/>
    </xf>
    <xf numFmtId="4" fontId="7" fillId="5" borderId="1" xfId="1" applyNumberFormat="1" applyFont="1" applyFill="1" applyBorder="1" applyAlignment="1" applyProtection="1">
      <alignment horizontal="right"/>
      <protection hidden="1"/>
    </xf>
    <xf numFmtId="4" fontId="7" fillId="0" borderId="1" xfId="1" applyNumberFormat="1" applyFont="1" applyFill="1" applyBorder="1" applyAlignment="1" applyProtection="1">
      <alignment horizontal="right"/>
      <protection hidden="1"/>
    </xf>
    <xf numFmtId="4" fontId="3" fillId="0" borderId="1" xfId="1" applyNumberFormat="1" applyFont="1" applyFill="1" applyBorder="1" applyAlignment="1" applyProtection="1">
      <alignment horizontal="right" wrapText="1"/>
      <protection hidden="1"/>
    </xf>
    <xf numFmtId="4" fontId="7" fillId="0" borderId="1" xfId="1" applyNumberFormat="1" applyFont="1" applyFill="1" applyBorder="1" applyAlignment="1" applyProtection="1">
      <alignment horizontal="right" wrapText="1"/>
      <protection hidden="1"/>
    </xf>
    <xf numFmtId="4" fontId="3" fillId="0" borderId="1" xfId="1" applyNumberFormat="1" applyFont="1" applyFill="1" applyBorder="1" applyAlignment="1" applyProtection="1">
      <alignment horizontal="right"/>
      <protection hidden="1"/>
    </xf>
    <xf numFmtId="2" fontId="7" fillId="5" borderId="1" xfId="1" applyNumberFormat="1" applyFont="1" applyFill="1" applyBorder="1" applyAlignment="1" applyProtection="1">
      <alignment horizontal="right"/>
      <protection hidden="1"/>
    </xf>
    <xf numFmtId="2" fontId="3" fillId="5" borderId="1" xfId="1" applyNumberFormat="1" applyFont="1" applyFill="1" applyBorder="1" applyAlignment="1" applyProtection="1">
      <alignment horizontal="right"/>
      <protection hidden="1"/>
    </xf>
    <xf numFmtId="2" fontId="7" fillId="8" borderId="1" xfId="1" applyNumberFormat="1" applyFont="1" applyFill="1" applyBorder="1" applyAlignment="1" applyProtection="1">
      <alignment horizontal="right"/>
      <protection hidden="1"/>
    </xf>
    <xf numFmtId="2" fontId="3" fillId="8" borderId="1" xfId="1" applyNumberFormat="1" applyFont="1" applyFill="1" applyBorder="1" applyAlignment="1" applyProtection="1">
      <alignment horizontal="right"/>
      <protection hidden="1"/>
    </xf>
    <xf numFmtId="4" fontId="3" fillId="8" borderId="1" xfId="1" applyNumberFormat="1" applyFont="1" applyFill="1" applyBorder="1" applyAlignment="1" applyProtection="1">
      <alignment horizontal="right" wrapText="1"/>
      <protection hidden="1"/>
    </xf>
    <xf numFmtId="4" fontId="12" fillId="0" borderId="1" xfId="1" applyNumberFormat="1" applyFont="1" applyFill="1" applyBorder="1" applyAlignment="1" applyProtection="1">
      <alignment horizontal="right"/>
      <protection hidden="1"/>
    </xf>
    <xf numFmtId="2" fontId="7" fillId="6" borderId="1" xfId="1" applyNumberFormat="1" applyFont="1" applyFill="1" applyBorder="1" applyAlignment="1" applyProtection="1">
      <alignment horizontal="right" wrapText="1"/>
      <protection hidden="1"/>
    </xf>
    <xf numFmtId="2" fontId="3" fillId="6" borderId="1" xfId="1" applyNumberFormat="1" applyFont="1" applyFill="1" applyBorder="1" applyAlignment="1" applyProtection="1">
      <alignment horizontal="right" wrapText="1"/>
      <protection hidden="1"/>
    </xf>
    <xf numFmtId="4" fontId="3" fillId="6" borderId="1" xfId="1" applyNumberFormat="1" applyFont="1" applyFill="1" applyBorder="1" applyAlignment="1" applyProtection="1">
      <alignment horizontal="right" wrapText="1"/>
      <protection hidden="1"/>
    </xf>
    <xf numFmtId="4" fontId="7" fillId="6" borderId="1" xfId="1" applyNumberFormat="1" applyFont="1" applyFill="1" applyBorder="1" applyAlignment="1" applyProtection="1">
      <alignment horizontal="right"/>
      <protection hidden="1"/>
    </xf>
    <xf numFmtId="2" fontId="8" fillId="5" borderId="1" xfId="1" applyNumberFormat="1" applyFont="1" applyFill="1" applyBorder="1" applyAlignment="1" applyProtection="1">
      <alignment horizontal="right" wrapText="1"/>
      <protection hidden="1"/>
    </xf>
    <xf numFmtId="2" fontId="4" fillId="5" borderId="1" xfId="1" applyNumberFormat="1" applyFont="1" applyFill="1" applyBorder="1" applyAlignment="1" applyProtection="1">
      <alignment horizontal="right" wrapText="1"/>
      <protection hidden="1"/>
    </xf>
    <xf numFmtId="2" fontId="8" fillId="8" borderId="1" xfId="1" applyNumberFormat="1" applyFont="1" applyFill="1" applyBorder="1" applyAlignment="1" applyProtection="1">
      <alignment horizontal="right" wrapText="1"/>
      <protection hidden="1"/>
    </xf>
    <xf numFmtId="2" fontId="4" fillId="8" borderId="1" xfId="1" applyNumberFormat="1" applyFont="1" applyFill="1" applyBorder="1" applyAlignment="1" applyProtection="1">
      <alignment horizontal="right" wrapText="1"/>
      <protection hidden="1"/>
    </xf>
    <xf numFmtId="4" fontId="4" fillId="5" borderId="1" xfId="1" applyNumberFormat="1" applyFont="1" applyFill="1" applyBorder="1" applyAlignment="1" applyProtection="1">
      <alignment horizontal="right" wrapText="1"/>
      <protection hidden="1"/>
    </xf>
    <xf numFmtId="4" fontId="8" fillId="5" borderId="1" xfId="1" applyNumberFormat="1" applyFont="1" applyFill="1" applyBorder="1" applyAlignment="1" applyProtection="1">
      <alignment horizontal="right"/>
      <protection hidden="1"/>
    </xf>
    <xf numFmtId="4" fontId="7" fillId="2" borderId="1" xfId="1" applyNumberFormat="1" applyFont="1" applyFill="1" applyBorder="1" applyAlignment="1">
      <alignment horizontal="right"/>
    </xf>
    <xf numFmtId="4" fontId="3" fillId="2" borderId="1" xfId="1" applyNumberFormat="1" applyFont="1" applyFill="1" applyBorder="1" applyAlignment="1">
      <alignment horizontal="right"/>
    </xf>
    <xf numFmtId="2" fontId="7" fillId="5" borderId="1" xfId="1" applyNumberFormat="1" applyFont="1" applyFill="1" applyBorder="1" applyAlignment="1">
      <alignment horizontal="right"/>
    </xf>
    <xf numFmtId="2" fontId="7" fillId="8" borderId="1" xfId="1" applyNumberFormat="1" applyFont="1" applyFill="1" applyBorder="1" applyAlignment="1">
      <alignment horizontal="right"/>
    </xf>
    <xf numFmtId="2" fontId="3" fillId="8" borderId="1" xfId="1" applyNumberFormat="1" applyFont="1" applyFill="1" applyBorder="1" applyAlignment="1">
      <alignment horizontal="right"/>
    </xf>
    <xf numFmtId="2" fontId="3" fillId="5" borderId="1" xfId="1" applyNumberFormat="1" applyFont="1" applyFill="1" applyBorder="1" applyAlignment="1">
      <alignment horizontal="right"/>
    </xf>
    <xf numFmtId="4" fontId="3" fillId="5" borderId="1" xfId="1" applyNumberFormat="1" applyFont="1" applyFill="1" applyBorder="1" applyAlignment="1">
      <alignment horizontal="right"/>
    </xf>
    <xf numFmtId="4" fontId="7" fillId="8" borderId="1" xfId="1" applyNumberFormat="1" applyFont="1" applyFill="1" applyBorder="1" applyAlignment="1">
      <alignment horizontal="right"/>
    </xf>
    <xf numFmtId="4" fontId="3" fillId="8" borderId="1" xfId="1" applyNumberFormat="1" applyFont="1" applyFill="1" applyBorder="1" applyAlignment="1">
      <alignment horizontal="right"/>
    </xf>
    <xf numFmtId="4" fontId="4" fillId="0" borderId="1" xfId="1" applyNumberFormat="1" applyFont="1" applyFill="1" applyBorder="1" applyAlignment="1" applyProtection="1">
      <alignment horizontal="right"/>
      <protection hidden="1"/>
    </xf>
    <xf numFmtId="4" fontId="7" fillId="0" borderId="1" xfId="1" applyNumberFormat="1" applyFont="1" applyFill="1" applyBorder="1" applyAlignment="1">
      <alignment horizontal="right"/>
    </xf>
    <xf numFmtId="4" fontId="3" fillId="0" borderId="1" xfId="1" applyNumberFormat="1" applyFont="1" applyFill="1" applyBorder="1" applyAlignment="1">
      <alignment horizontal="right"/>
    </xf>
    <xf numFmtId="4" fontId="7" fillId="5" borderId="1" xfId="1" applyNumberFormat="1" applyFont="1" applyFill="1" applyBorder="1" applyAlignment="1">
      <alignment horizontal="right"/>
    </xf>
    <xf numFmtId="165" fontId="8" fillId="6" borderId="1" xfId="1" applyNumberFormat="1" applyFont="1" applyFill="1" applyBorder="1" applyAlignment="1">
      <alignment horizontal="right"/>
    </xf>
    <xf numFmtId="165" fontId="4" fillId="6" borderId="1" xfId="1" applyNumberFormat="1" applyFont="1" applyFill="1" applyBorder="1" applyAlignment="1">
      <alignment horizontal="right"/>
    </xf>
    <xf numFmtId="2" fontId="8" fillId="6" borderId="1" xfId="1" applyNumberFormat="1" applyFont="1" applyFill="1" applyBorder="1" applyAlignment="1">
      <alignment horizontal="right"/>
    </xf>
    <xf numFmtId="165" fontId="8" fillId="8" borderId="1" xfId="1" applyNumberFormat="1" applyFont="1" applyFill="1" applyBorder="1" applyAlignment="1">
      <alignment horizontal="right"/>
    </xf>
    <xf numFmtId="165" fontId="4" fillId="8" borderId="1" xfId="1" applyNumberFormat="1" applyFont="1" applyFill="1" applyBorder="1" applyAlignment="1">
      <alignment horizontal="right"/>
    </xf>
    <xf numFmtId="165" fontId="4" fillId="6" borderId="1" xfId="1" applyNumberFormat="1" applyFont="1" applyFill="1" applyBorder="1" applyAlignment="1" applyProtection="1">
      <alignment horizontal="right" wrapText="1"/>
      <protection hidden="1"/>
    </xf>
    <xf numFmtId="165" fontId="8" fillId="6" borderId="1" xfId="1" applyNumberFormat="1" applyFont="1" applyFill="1" applyBorder="1" applyAlignment="1" applyProtection="1">
      <alignment horizontal="right"/>
      <protection hidden="1"/>
    </xf>
    <xf numFmtId="0" fontId="3" fillId="2" borderId="0" xfId="2" applyFont="1" applyFill="1" applyAlignment="1">
      <alignment horizontal="center"/>
    </xf>
    <xf numFmtId="0" fontId="4" fillId="2" borderId="2" xfId="1" applyFont="1" applyFill="1" applyBorder="1" applyAlignment="1" applyProtection="1">
      <alignment horizontal="center" vertical="center" wrapText="1"/>
      <protection hidden="1"/>
    </xf>
    <xf numFmtId="0" fontId="4" fillId="2" borderId="3" xfId="1" applyFont="1" applyFill="1" applyBorder="1" applyAlignment="1" applyProtection="1">
      <alignment horizontal="center" vertical="center" wrapText="1"/>
      <protection hidden="1"/>
    </xf>
    <xf numFmtId="0" fontId="4" fillId="2" borderId="1" xfId="1" applyFont="1" applyFill="1" applyBorder="1" applyAlignment="1" applyProtection="1">
      <alignment horizontal="center" vertical="center" wrapText="1"/>
      <protection hidden="1"/>
    </xf>
    <xf numFmtId="0" fontId="4" fillId="2" borderId="0" xfId="2" applyFont="1" applyFill="1" applyAlignment="1">
      <alignment horizontal="center" wrapText="1"/>
    </xf>
    <xf numFmtId="0" fontId="5" fillId="2" borderId="1" xfId="0" applyFont="1" applyFill="1" applyBorder="1" applyAlignment="1">
      <alignment horizontal="center" vertical="center" wrapText="1"/>
    </xf>
    <xf numFmtId="0" fontId="5" fillId="2" borderId="1" xfId="2" applyFont="1" applyFill="1" applyBorder="1" applyAlignment="1">
      <alignment horizontal="center" vertical="center"/>
    </xf>
    <xf numFmtId="0" fontId="3" fillId="2" borderId="1" xfId="1" applyFont="1" applyFill="1" applyBorder="1" applyAlignment="1" applyProtection="1">
      <alignment horizontal="center" vertical="center" wrapText="1"/>
      <protection hidden="1"/>
    </xf>
    <xf numFmtId="0" fontId="5" fillId="3" borderId="1" xfId="0"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0" fontId="6" fillId="6" borderId="1" xfId="0" applyFont="1" applyFill="1" applyBorder="1" applyAlignment="1">
      <alignment horizontal="left" wrapText="1"/>
    </xf>
    <xf numFmtId="0" fontId="6" fillId="6" borderId="1" xfId="0" applyFont="1" applyFill="1" applyBorder="1" applyAlignment="1">
      <alignment horizontal="justify" vertical="top" wrapText="1"/>
    </xf>
    <xf numFmtId="0" fontId="5" fillId="5" borderId="1" xfId="0" applyFont="1" applyFill="1" applyBorder="1" applyAlignment="1">
      <alignment horizontal="left" wrapText="1"/>
    </xf>
    <xf numFmtId="0" fontId="5" fillId="5" borderId="1" xfId="0" applyFont="1" applyFill="1" applyBorder="1" applyAlignment="1">
      <alignment horizontal="justify" vertical="top" wrapText="1"/>
    </xf>
    <xf numFmtId="0" fontId="5" fillId="0" borderId="1" xfId="0" applyFont="1" applyBorder="1" applyAlignment="1">
      <alignment horizontal="left" wrapText="1"/>
    </xf>
    <xf numFmtId="0" fontId="5" fillId="0" borderId="1" xfId="0" applyFont="1" applyBorder="1" applyAlignment="1">
      <alignment horizontal="justify" vertical="top" wrapText="1"/>
    </xf>
    <xf numFmtId="0" fontId="5" fillId="0" borderId="1" xfId="0" applyFont="1" applyBorder="1" applyAlignment="1">
      <alignment horizontal="justify" wrapText="1"/>
    </xf>
    <xf numFmtId="0" fontId="5" fillId="0" borderId="1" xfId="0" applyFont="1" applyBorder="1" applyAlignment="1">
      <alignment horizontal="justify" vertical="center" wrapText="1"/>
    </xf>
    <xf numFmtId="0" fontId="5" fillId="0" borderId="1" xfId="0" applyFont="1" applyBorder="1" applyAlignment="1">
      <alignment horizontal="left"/>
    </xf>
    <xf numFmtId="0" fontId="5" fillId="0" borderId="1" xfId="0" applyFont="1" applyBorder="1" applyAlignment="1">
      <alignment horizontal="justify"/>
    </xf>
    <xf numFmtId="0" fontId="3" fillId="0" borderId="1" xfId="0" applyFont="1" applyBorder="1" applyAlignment="1">
      <alignment horizontal="left" wrapText="1"/>
    </xf>
    <xf numFmtId="0" fontId="3" fillId="0" borderId="1" xfId="0" applyNumberFormat="1" applyFont="1" applyFill="1" applyBorder="1" applyAlignment="1" applyProtection="1">
      <alignment horizontal="justify" vertical="top" wrapText="1"/>
      <protection hidden="1"/>
    </xf>
    <xf numFmtId="0" fontId="3" fillId="5" borderId="1" xfId="0" applyNumberFormat="1" applyFont="1" applyFill="1" applyBorder="1" applyAlignment="1" applyProtection="1">
      <alignment horizontal="justify" vertical="top" wrapText="1"/>
      <protection hidden="1"/>
    </xf>
    <xf numFmtId="0" fontId="5" fillId="0" borderId="1" xfId="0" applyFont="1" applyFill="1" applyBorder="1" applyAlignment="1">
      <alignment horizontal="left" wrapText="1"/>
    </xf>
    <xf numFmtId="0" fontId="13" fillId="5" borderId="1" xfId="0" applyFont="1" applyFill="1" applyBorder="1" applyAlignment="1">
      <alignment horizontal="left" wrapText="1"/>
    </xf>
    <xf numFmtId="0" fontId="13" fillId="5" borderId="1" xfId="0" applyFont="1" applyFill="1" applyBorder="1" applyAlignment="1">
      <alignment horizontal="justify" vertical="center" wrapText="1"/>
    </xf>
    <xf numFmtId="0" fontId="5" fillId="4" borderId="1" xfId="0" applyFont="1" applyFill="1" applyBorder="1" applyAlignment="1">
      <alignment horizontal="left" wrapText="1"/>
    </xf>
    <xf numFmtId="0" fontId="5" fillId="4" borderId="1" xfId="0" applyFont="1" applyFill="1" applyBorder="1" applyAlignment="1">
      <alignment horizontal="justify" vertical="center" wrapText="1"/>
    </xf>
    <xf numFmtId="0" fontId="5" fillId="6" borderId="1" xfId="0" applyFont="1" applyFill="1" applyBorder="1" applyAlignment="1">
      <alignment horizontal="left"/>
    </xf>
    <xf numFmtId="0" fontId="5" fillId="6" borderId="1" xfId="0" applyFont="1" applyFill="1" applyBorder="1" applyAlignment="1">
      <alignment horizontal="justify" vertical="top" wrapText="1"/>
    </xf>
    <xf numFmtId="164" fontId="6" fillId="5" borderId="1" xfId="0" applyNumberFormat="1" applyFont="1" applyFill="1" applyBorder="1" applyAlignment="1">
      <alignment horizontal="left"/>
    </xf>
    <xf numFmtId="164" fontId="6" fillId="5" borderId="1" xfId="0" applyNumberFormat="1" applyFont="1" applyFill="1" applyBorder="1" applyAlignment="1">
      <alignment horizontal="justify" vertical="top" wrapText="1"/>
    </xf>
    <xf numFmtId="164" fontId="5" fillId="5" borderId="1" xfId="0" applyNumberFormat="1" applyFont="1" applyFill="1" applyBorder="1" applyAlignment="1">
      <alignment horizontal="left"/>
    </xf>
    <xf numFmtId="164" fontId="5" fillId="5" borderId="1" xfId="0" applyNumberFormat="1" applyFont="1" applyFill="1" applyBorder="1" applyAlignment="1">
      <alignment horizontal="justify" vertical="top" wrapText="1"/>
    </xf>
    <xf numFmtId="164" fontId="5" fillId="0" borderId="1" xfId="0" applyNumberFormat="1" applyFont="1" applyBorder="1" applyAlignment="1">
      <alignment horizontal="left"/>
    </xf>
    <xf numFmtId="164" fontId="5" fillId="0" borderId="1" xfId="0" applyNumberFormat="1" applyFont="1" applyBorder="1" applyAlignment="1">
      <alignment horizontal="justify" vertical="top" wrapText="1"/>
    </xf>
    <xf numFmtId="164" fontId="5" fillId="8" borderId="1" xfId="0" applyNumberFormat="1" applyFont="1" applyFill="1" applyBorder="1" applyAlignment="1">
      <alignment horizontal="left"/>
    </xf>
    <xf numFmtId="0" fontId="5" fillId="5" borderId="1" xfId="0" applyFont="1" applyFill="1" applyBorder="1" applyAlignment="1">
      <alignment horizontal="left"/>
    </xf>
    <xf numFmtId="0" fontId="5" fillId="7" borderId="1" xfId="0" applyFont="1" applyFill="1" applyBorder="1" applyAlignment="1">
      <alignment horizontal="justify" vertical="center" wrapText="1"/>
    </xf>
    <xf numFmtId="0" fontId="5" fillId="9" borderId="1" xfId="0" applyFont="1" applyFill="1" applyBorder="1" applyAlignment="1">
      <alignment horizontal="left" wrapText="1"/>
    </xf>
    <xf numFmtId="0" fontId="5" fillId="9" borderId="1" xfId="0" applyFont="1" applyFill="1" applyBorder="1" applyAlignment="1">
      <alignment horizontal="justify" vertical="center" wrapText="1"/>
    </xf>
    <xf numFmtId="0" fontId="5" fillId="5" borderId="1" xfId="0" applyFont="1" applyFill="1" applyBorder="1" applyAlignment="1">
      <alignment horizontal="justify" wrapText="1"/>
    </xf>
    <xf numFmtId="0" fontId="5" fillId="5" borderId="1" xfId="0" applyFont="1" applyFill="1" applyBorder="1" applyAlignment="1">
      <alignment horizontal="justify" vertical="center" wrapText="1"/>
    </xf>
    <xf numFmtId="0" fontId="5" fillId="2" borderId="1" xfId="0" applyFont="1" applyFill="1" applyBorder="1" applyAlignment="1">
      <alignment horizontal="justify" vertical="center" wrapText="1"/>
    </xf>
    <xf numFmtId="0" fontId="3" fillId="5" borderId="1" xfId="3" applyNumberFormat="1" applyFont="1" applyFill="1" applyBorder="1" applyAlignment="1" applyProtection="1">
      <alignment horizontal="left"/>
      <protection hidden="1"/>
    </xf>
    <xf numFmtId="0" fontId="3" fillId="5" borderId="1" xfId="3" applyNumberFormat="1" applyFont="1" applyFill="1" applyBorder="1" applyAlignment="1" applyProtection="1">
      <alignment horizontal="justify" vertical="top" wrapText="1"/>
      <protection hidden="1"/>
    </xf>
    <xf numFmtId="0" fontId="3" fillId="0" borderId="1" xfId="3" applyNumberFormat="1" applyFont="1" applyFill="1" applyBorder="1" applyAlignment="1" applyProtection="1">
      <alignment horizontal="left"/>
      <protection hidden="1"/>
    </xf>
    <xf numFmtId="0" fontId="3" fillId="0" borderId="1" xfId="3" applyNumberFormat="1" applyFont="1" applyFill="1" applyBorder="1" applyAlignment="1" applyProtection="1">
      <alignment horizontal="justify" vertical="top" wrapText="1"/>
      <protection hidden="1"/>
    </xf>
    <xf numFmtId="49" fontId="3" fillId="0" borderId="1" xfId="2" applyNumberFormat="1" applyFont="1" applyFill="1" applyBorder="1" applyAlignment="1" applyProtection="1">
      <alignment horizontal="left"/>
      <protection hidden="1"/>
    </xf>
    <xf numFmtId="0" fontId="3" fillId="0" borderId="1" xfId="2" applyNumberFormat="1" applyFont="1" applyFill="1" applyBorder="1" applyAlignment="1" applyProtection="1">
      <alignment horizontal="justify" vertical="top" wrapText="1"/>
      <protection hidden="1"/>
    </xf>
    <xf numFmtId="4" fontId="7" fillId="0" borderId="2" xfId="2" applyNumberFormat="1" applyFont="1" applyFill="1" applyBorder="1" applyAlignment="1" applyProtection="1">
      <alignment horizontal="right"/>
      <protection hidden="1"/>
    </xf>
    <xf numFmtId="0" fontId="13" fillId="0" borderId="1" xfId="0" applyFont="1" applyBorder="1" applyAlignment="1">
      <alignment horizontal="justify" vertical="center" wrapText="1"/>
    </xf>
    <xf numFmtId="0" fontId="5" fillId="2" borderId="1" xfId="0" applyFont="1" applyFill="1" applyBorder="1" applyAlignment="1">
      <alignment horizontal="left" wrapText="1"/>
    </xf>
    <xf numFmtId="0" fontId="3" fillId="2" borderId="1" xfId="0" applyNumberFormat="1" applyFont="1" applyFill="1" applyBorder="1" applyAlignment="1" applyProtection="1">
      <alignment horizontal="justify" vertical="top" wrapText="1"/>
      <protection hidden="1"/>
    </xf>
    <xf numFmtId="49" fontId="3" fillId="0" borderId="1" xfId="2" applyNumberFormat="1" applyFont="1" applyFill="1" applyBorder="1" applyAlignment="1" applyProtection="1">
      <alignment horizontal="left" wrapText="1"/>
      <protection hidden="1"/>
    </xf>
    <xf numFmtId="0" fontId="3" fillId="0" borderId="1" xfId="2" applyFont="1" applyBorder="1" applyAlignment="1">
      <alignment horizontal="justify" wrapText="1"/>
    </xf>
    <xf numFmtId="4" fontId="7" fillId="0" borderId="3" xfId="1" applyNumberFormat="1" applyFont="1" applyFill="1" applyBorder="1" applyAlignment="1" applyProtection="1">
      <alignment horizontal="right"/>
      <protection hidden="1"/>
    </xf>
    <xf numFmtId="0" fontId="3" fillId="0" borderId="1" xfId="4" applyNumberFormat="1" applyFont="1" applyFill="1" applyBorder="1" applyAlignment="1" applyProtection="1">
      <alignment horizontal="justify" vertical="top" wrapText="1"/>
      <protection hidden="1"/>
    </xf>
    <xf numFmtId="0" fontId="3" fillId="0" borderId="0" xfId="0" applyFont="1" applyAlignment="1">
      <alignment wrapText="1"/>
    </xf>
    <xf numFmtId="0" fontId="3" fillId="5" borderId="1" xfId="4" applyNumberFormat="1" applyFont="1" applyFill="1" applyBorder="1" applyAlignment="1" applyProtection="1">
      <alignment horizontal="justify" vertical="top" wrapText="1"/>
      <protection hidden="1"/>
    </xf>
    <xf numFmtId="0" fontId="3" fillId="0" borderId="1" xfId="0" applyNumberFormat="1" applyFont="1" applyFill="1" applyBorder="1" applyAlignment="1" applyProtection="1">
      <alignment horizontal="left"/>
      <protection hidden="1"/>
    </xf>
    <xf numFmtId="0" fontId="5" fillId="0" borderId="1" xfId="0" applyFont="1" applyFill="1" applyBorder="1" applyAlignment="1">
      <alignment horizontal="justify" vertical="center" wrapText="1"/>
    </xf>
    <xf numFmtId="164" fontId="6" fillId="6" borderId="1" xfId="0" applyNumberFormat="1" applyFont="1" applyFill="1" applyBorder="1" applyAlignment="1">
      <alignment horizontal="left"/>
    </xf>
  </cellXfs>
  <cellStyles count="5">
    <cellStyle name="Обычный" xfId="0" builtinId="0"/>
    <cellStyle name="Обычный 2" xfId="2"/>
    <cellStyle name="Обычный 3" xfId="4"/>
    <cellStyle name="Обычный 5" xfId="3"/>
    <cellStyle name="Обычный_tmp" xfId="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154"/>
  <sheetViews>
    <sheetView tabSelected="1" topLeftCell="A30" zoomScale="84" zoomScaleNormal="84" zoomScaleSheetLayoutView="100" workbookViewId="0">
      <selection activeCell="A137" sqref="A137"/>
    </sheetView>
  </sheetViews>
  <sheetFormatPr defaultColWidth="9.140625" defaultRowHeight="12.75" x14ac:dyDescent="0.2"/>
  <cols>
    <col min="1" max="1" width="25.28515625" style="1" customWidth="1"/>
    <col min="2" max="2" width="28.5703125" style="1" customWidth="1"/>
    <col min="3" max="3" width="22.7109375" style="7" customWidth="1"/>
    <col min="4" max="4" width="11.85546875" style="7" customWidth="1"/>
    <col min="5" max="5" width="13.28515625" style="7" customWidth="1"/>
    <col min="6" max="6" width="10.42578125" style="7" customWidth="1"/>
    <col min="7" max="7" width="13.85546875" style="7" customWidth="1"/>
    <col min="8" max="8" width="10" style="7" customWidth="1"/>
    <col min="9" max="9" width="14" style="7" customWidth="1"/>
    <col min="10" max="10" width="12.140625" style="1" customWidth="1"/>
    <col min="11" max="11" width="13.85546875" style="1" customWidth="1"/>
    <col min="12" max="12" width="10.85546875" style="1" customWidth="1"/>
    <col min="13" max="13" width="13.42578125" style="1" customWidth="1"/>
    <col min="14" max="14" width="13.140625" style="1" customWidth="1"/>
    <col min="15" max="15" width="12.42578125" style="1" customWidth="1"/>
    <col min="16" max="16" width="14.85546875" style="1" customWidth="1"/>
    <col min="17" max="16384" width="9.140625" style="1"/>
  </cols>
  <sheetData>
    <row r="1" spans="1:19" x14ac:dyDescent="0.2">
      <c r="B1" s="83"/>
      <c r="C1" s="83"/>
      <c r="D1" s="83"/>
      <c r="E1" s="83"/>
      <c r="F1" s="83"/>
      <c r="G1" s="83"/>
      <c r="H1" s="83"/>
      <c r="I1" s="83"/>
    </row>
    <row r="2" spans="1:19" ht="10.15" customHeight="1" x14ac:dyDescent="0.2">
      <c r="B2" s="87" t="s">
        <v>249</v>
      </c>
      <c r="C2" s="87"/>
      <c r="D2" s="87"/>
      <c r="E2" s="87"/>
      <c r="F2" s="87"/>
      <c r="G2" s="87"/>
      <c r="H2" s="87"/>
      <c r="I2" s="87"/>
      <c r="J2" s="87"/>
      <c r="K2" s="87"/>
      <c r="L2" s="87"/>
      <c r="M2" s="87"/>
      <c r="N2" s="87"/>
    </row>
    <row r="3" spans="1:19" hidden="1" x14ac:dyDescent="0.2">
      <c r="B3" s="2"/>
      <c r="C3" s="3"/>
      <c r="D3" s="3"/>
      <c r="E3" s="3"/>
      <c r="F3" s="3"/>
      <c r="G3" s="3"/>
      <c r="H3" s="3"/>
      <c r="I3" s="3"/>
      <c r="O3" s="4" t="s">
        <v>1</v>
      </c>
    </row>
    <row r="4" spans="1:19" ht="69.75" customHeight="1" x14ac:dyDescent="0.2">
      <c r="A4" s="89" t="s">
        <v>221</v>
      </c>
      <c r="B4" s="90" t="s">
        <v>222</v>
      </c>
      <c r="C4" s="91" t="s">
        <v>226</v>
      </c>
      <c r="D4" s="92" t="s">
        <v>227</v>
      </c>
      <c r="E4" s="92"/>
      <c r="F4" s="92"/>
      <c r="G4" s="92"/>
      <c r="H4" s="92"/>
      <c r="I4" s="92"/>
      <c r="J4" s="92"/>
      <c r="K4" s="92"/>
      <c r="L4" s="92"/>
      <c r="M4" s="92"/>
      <c r="N4" s="91" t="s">
        <v>233</v>
      </c>
      <c r="O4" s="88" t="s">
        <v>234</v>
      </c>
    </row>
    <row r="5" spans="1:19" s="5" customFormat="1" ht="48.75" customHeight="1" x14ac:dyDescent="0.2">
      <c r="A5" s="89"/>
      <c r="B5" s="90"/>
      <c r="C5" s="91"/>
      <c r="D5" s="84" t="s">
        <v>228</v>
      </c>
      <c r="E5" s="85"/>
      <c r="F5" s="86" t="s">
        <v>229</v>
      </c>
      <c r="G5" s="86"/>
      <c r="H5" s="86" t="s">
        <v>230</v>
      </c>
      <c r="I5" s="86"/>
      <c r="J5" s="86" t="s">
        <v>231</v>
      </c>
      <c r="K5" s="86"/>
      <c r="L5" s="84" t="s">
        <v>232</v>
      </c>
      <c r="M5" s="85"/>
      <c r="N5" s="91"/>
      <c r="O5" s="88"/>
    </row>
    <row r="6" spans="1:19" ht="33.6" customHeight="1" x14ac:dyDescent="0.2">
      <c r="A6" s="89"/>
      <c r="B6" s="90"/>
      <c r="C6" s="91"/>
      <c r="D6" s="29" t="s">
        <v>0</v>
      </c>
      <c r="E6" s="30" t="s">
        <v>2</v>
      </c>
      <c r="F6" s="29" t="s">
        <v>0</v>
      </c>
      <c r="G6" s="30" t="s">
        <v>2</v>
      </c>
      <c r="H6" s="29" t="s">
        <v>0</v>
      </c>
      <c r="I6" s="30" t="s">
        <v>2</v>
      </c>
      <c r="J6" s="29" t="s">
        <v>0</v>
      </c>
      <c r="K6" s="30" t="s">
        <v>2</v>
      </c>
      <c r="L6" s="29" t="s">
        <v>0</v>
      </c>
      <c r="M6" s="30" t="s">
        <v>2</v>
      </c>
      <c r="N6" s="91"/>
      <c r="O6" s="88"/>
    </row>
    <row r="7" spans="1:19" s="5" customFormat="1" ht="33" customHeight="1" x14ac:dyDescent="0.25">
      <c r="A7" s="93" t="s">
        <v>3</v>
      </c>
      <c r="B7" s="94" t="s">
        <v>4</v>
      </c>
      <c r="C7" s="12">
        <f>C8+C10+C12+C17+C20+C23+C26+C28+C43+C44</f>
        <v>644048.38</v>
      </c>
      <c r="D7" s="31">
        <f>D8+D10+D12+D17+D20+D23+D26+D28+D43+D44</f>
        <v>1810.25</v>
      </c>
      <c r="E7" s="32">
        <f>C7+D7</f>
        <v>645858.63</v>
      </c>
      <c r="F7" s="33">
        <f t="shared" ref="F7:I7" si="0">F8+F10+F12+F17+F20+F23+F26+F28+F43+F44</f>
        <v>265.54999999999995</v>
      </c>
      <c r="G7" s="34">
        <f t="shared" si="0"/>
        <v>646124.18000000005</v>
      </c>
      <c r="H7" s="31">
        <f t="shared" si="0"/>
        <v>0</v>
      </c>
      <c r="I7" s="35">
        <f t="shared" si="0"/>
        <v>646124.18000000005</v>
      </c>
      <c r="J7" s="33">
        <f>J8+J10+J12+J17+J20+J23+J26+J28+J43+J44+J40</f>
        <v>-48412.94</v>
      </c>
      <c r="K7" s="34">
        <f>K8+K10+K12+K17+K20+K23+K26+K28+K43+K44+K40</f>
        <v>597711.24</v>
      </c>
      <c r="L7" s="31">
        <f>L8+L10+L12+L17+L20+L23+L26+L28+L43+L44+L40</f>
        <v>-8077.95</v>
      </c>
      <c r="M7" s="35">
        <f>M8+M10+M12+M17+M20+M23+M26+M28+M43+M44+M40</f>
        <v>589641.14</v>
      </c>
      <c r="N7" s="36">
        <f t="shared" ref="N7:N8" si="1">M7</f>
        <v>589641.14</v>
      </c>
      <c r="O7" s="31">
        <f t="shared" ref="O7:O8" si="2">N7-C7</f>
        <v>-54407.239999999991</v>
      </c>
      <c r="P7" s="9"/>
    </row>
    <row r="8" spans="1:19" ht="39" customHeight="1" x14ac:dyDescent="0.2">
      <c r="A8" s="95" t="s">
        <v>5</v>
      </c>
      <c r="B8" s="96" t="s">
        <v>6</v>
      </c>
      <c r="C8" s="13">
        <f>C9</f>
        <v>236276.62</v>
      </c>
      <c r="D8" s="37">
        <f>D9</f>
        <v>0</v>
      </c>
      <c r="E8" s="38">
        <f t="shared" ref="E8:M8" si="3">E9</f>
        <v>236276.62</v>
      </c>
      <c r="F8" s="39">
        <f t="shared" si="3"/>
        <v>0</v>
      </c>
      <c r="G8" s="40">
        <f t="shared" si="3"/>
        <v>236276.62</v>
      </c>
      <c r="H8" s="37">
        <f t="shared" si="3"/>
        <v>0</v>
      </c>
      <c r="I8" s="38">
        <f t="shared" si="3"/>
        <v>236276.62</v>
      </c>
      <c r="J8" s="39">
        <f t="shared" si="3"/>
        <v>0</v>
      </c>
      <c r="K8" s="40">
        <f t="shared" si="3"/>
        <v>236276.62</v>
      </c>
      <c r="L8" s="37">
        <f t="shared" si="3"/>
        <v>-2854.31</v>
      </c>
      <c r="M8" s="38">
        <f t="shared" si="3"/>
        <v>233422.31</v>
      </c>
      <c r="N8" s="41">
        <f t="shared" si="1"/>
        <v>233422.31</v>
      </c>
      <c r="O8" s="42">
        <f t="shared" si="2"/>
        <v>-2854.3099999999977</v>
      </c>
      <c r="P8" s="10"/>
      <c r="Q8" s="6"/>
      <c r="R8" s="6"/>
      <c r="S8" s="6"/>
    </row>
    <row r="9" spans="1:19" ht="15.75" customHeight="1" x14ac:dyDescent="0.2">
      <c r="A9" s="97" t="s">
        <v>7</v>
      </c>
      <c r="B9" s="98" t="s">
        <v>8</v>
      </c>
      <c r="C9" s="15">
        <v>236276.62</v>
      </c>
      <c r="D9" s="43">
        <v>0</v>
      </c>
      <c r="E9" s="44">
        <v>236276.62</v>
      </c>
      <c r="F9" s="43">
        <v>0</v>
      </c>
      <c r="G9" s="44">
        <f>E9+F9</f>
        <v>236276.62</v>
      </c>
      <c r="H9" s="43">
        <v>0</v>
      </c>
      <c r="I9" s="44">
        <f>G9+H9</f>
        <v>236276.62</v>
      </c>
      <c r="J9" s="45">
        <v>0</v>
      </c>
      <c r="K9" s="44">
        <f>I9+J9</f>
        <v>236276.62</v>
      </c>
      <c r="L9" s="45">
        <v>-2854.31</v>
      </c>
      <c r="M9" s="44">
        <f>K9+L9</f>
        <v>233422.31</v>
      </c>
      <c r="N9" s="44">
        <f>M9</f>
        <v>233422.31</v>
      </c>
      <c r="O9" s="43">
        <f>N9-C9</f>
        <v>-2854.3099999999977</v>
      </c>
      <c r="P9" s="10"/>
      <c r="Q9" s="6"/>
      <c r="R9" s="6"/>
      <c r="S9" s="6"/>
    </row>
    <row r="10" spans="1:19" ht="63" customHeight="1" x14ac:dyDescent="0.2">
      <c r="A10" s="95" t="s">
        <v>9</v>
      </c>
      <c r="B10" s="96" t="s">
        <v>10</v>
      </c>
      <c r="C10" s="13">
        <f>C11</f>
        <v>31218.720000000001</v>
      </c>
      <c r="D10" s="37">
        <f t="shared" ref="D10:M10" si="4">D11</f>
        <v>0</v>
      </c>
      <c r="E10" s="38">
        <f t="shared" si="4"/>
        <v>31218.720000000001</v>
      </c>
      <c r="F10" s="39">
        <f t="shared" si="4"/>
        <v>0</v>
      </c>
      <c r="G10" s="40">
        <f t="shared" si="4"/>
        <v>31218.720000000001</v>
      </c>
      <c r="H10" s="37">
        <f t="shared" si="4"/>
        <v>0</v>
      </c>
      <c r="I10" s="38">
        <f t="shared" si="4"/>
        <v>31218.720000000001</v>
      </c>
      <c r="J10" s="39">
        <f t="shared" si="4"/>
        <v>0</v>
      </c>
      <c r="K10" s="40">
        <f t="shared" si="4"/>
        <v>31218.720000000001</v>
      </c>
      <c r="L10" s="37">
        <f t="shared" si="4"/>
        <v>4202.28</v>
      </c>
      <c r="M10" s="38">
        <f t="shared" si="4"/>
        <v>35421</v>
      </c>
      <c r="N10" s="41">
        <f t="shared" ref="N10:N77" si="5">M10</f>
        <v>35421</v>
      </c>
      <c r="O10" s="42">
        <f t="shared" ref="O10:O77" si="6">N10-C10</f>
        <v>4202.2799999999988</v>
      </c>
      <c r="P10" s="10"/>
      <c r="Q10" s="6"/>
      <c r="R10" s="6"/>
      <c r="S10" s="6"/>
    </row>
    <row r="11" spans="1:19" ht="53.25" customHeight="1" x14ac:dyDescent="0.2">
      <c r="A11" s="97" t="s">
        <v>11</v>
      </c>
      <c r="B11" s="98" t="s">
        <v>12</v>
      </c>
      <c r="C11" s="15">
        <v>31218.720000000001</v>
      </c>
      <c r="D11" s="43">
        <v>0</v>
      </c>
      <c r="E11" s="44">
        <f>C11+D11</f>
        <v>31218.720000000001</v>
      </c>
      <c r="F11" s="43">
        <v>0</v>
      </c>
      <c r="G11" s="46">
        <f>E11+F11</f>
        <v>31218.720000000001</v>
      </c>
      <c r="H11" s="43">
        <v>0</v>
      </c>
      <c r="I11" s="46">
        <f>G11+H11</f>
        <v>31218.720000000001</v>
      </c>
      <c r="J11" s="45">
        <v>0</v>
      </c>
      <c r="K11" s="44">
        <f>I11+J11</f>
        <v>31218.720000000001</v>
      </c>
      <c r="L11" s="45">
        <v>4202.28</v>
      </c>
      <c r="M11" s="44">
        <f>K11+L11</f>
        <v>35421</v>
      </c>
      <c r="N11" s="44">
        <f t="shared" si="5"/>
        <v>35421</v>
      </c>
      <c r="O11" s="43">
        <f t="shared" si="6"/>
        <v>4202.2799999999988</v>
      </c>
      <c r="P11" s="10"/>
      <c r="Q11" s="6"/>
      <c r="R11" s="6"/>
      <c r="S11" s="6"/>
    </row>
    <row r="12" spans="1:19" ht="25.5" x14ac:dyDescent="0.2">
      <c r="A12" s="95" t="s">
        <v>13</v>
      </c>
      <c r="B12" s="96" t="s">
        <v>14</v>
      </c>
      <c r="C12" s="13">
        <f>C13+C14+C15+C16</f>
        <v>186729.75999999998</v>
      </c>
      <c r="D12" s="37">
        <f t="shared" ref="D12:M12" si="7">D13+D14+D15+D16</f>
        <v>0</v>
      </c>
      <c r="E12" s="38">
        <f t="shared" si="7"/>
        <v>186729.75999999998</v>
      </c>
      <c r="F12" s="39">
        <f t="shared" si="7"/>
        <v>0</v>
      </c>
      <c r="G12" s="40">
        <f t="shared" si="7"/>
        <v>186729.75999999998</v>
      </c>
      <c r="H12" s="37">
        <f t="shared" si="7"/>
        <v>0</v>
      </c>
      <c r="I12" s="38">
        <f t="shared" si="7"/>
        <v>186729.75999999998</v>
      </c>
      <c r="J12" s="39">
        <f t="shared" si="7"/>
        <v>-48412.94</v>
      </c>
      <c r="K12" s="40">
        <f t="shared" si="7"/>
        <v>138316.82</v>
      </c>
      <c r="L12" s="37">
        <f t="shared" si="7"/>
        <v>-18779.88</v>
      </c>
      <c r="M12" s="38">
        <f t="shared" si="7"/>
        <v>119536.94</v>
      </c>
      <c r="N12" s="41">
        <f t="shared" si="5"/>
        <v>119536.94</v>
      </c>
      <c r="O12" s="42">
        <f t="shared" si="6"/>
        <v>-67192.819999999978</v>
      </c>
      <c r="P12" s="10"/>
      <c r="Q12" s="6"/>
      <c r="R12" s="6"/>
      <c r="S12" s="6"/>
    </row>
    <row r="13" spans="1:19" ht="39" customHeight="1" x14ac:dyDescent="0.2">
      <c r="A13" s="97" t="s">
        <v>15</v>
      </c>
      <c r="B13" s="98" t="s">
        <v>16</v>
      </c>
      <c r="C13" s="15">
        <v>21645.55</v>
      </c>
      <c r="D13" s="43">
        <v>0</v>
      </c>
      <c r="E13" s="44">
        <f t="shared" ref="E13:E16" si="8">C13+D13</f>
        <v>21645.55</v>
      </c>
      <c r="F13" s="43">
        <v>0</v>
      </c>
      <c r="G13" s="46">
        <f t="shared" ref="G13:G14" si="9">E13+F13</f>
        <v>21645.55</v>
      </c>
      <c r="H13" s="43">
        <v>0</v>
      </c>
      <c r="I13" s="46">
        <f t="shared" ref="I13:I14" si="10">G13+H13</f>
        <v>21645.55</v>
      </c>
      <c r="J13" s="45">
        <v>0</v>
      </c>
      <c r="K13" s="44">
        <f t="shared" ref="K13:K39" si="11">I13+J13</f>
        <v>21645.55</v>
      </c>
      <c r="L13" s="45">
        <v>3463.43</v>
      </c>
      <c r="M13" s="44">
        <f t="shared" ref="M13:M41" si="12">K13+L13</f>
        <v>25108.98</v>
      </c>
      <c r="N13" s="44">
        <f t="shared" si="5"/>
        <v>25108.98</v>
      </c>
      <c r="O13" s="43">
        <f t="shared" si="6"/>
        <v>3463.4300000000003</v>
      </c>
      <c r="P13" s="10"/>
      <c r="Q13" s="6"/>
      <c r="R13" s="6"/>
      <c r="S13" s="6"/>
    </row>
    <row r="14" spans="1:19" ht="41.25" customHeight="1" x14ac:dyDescent="0.2">
      <c r="A14" s="97" t="s">
        <v>17</v>
      </c>
      <c r="B14" s="99" t="s">
        <v>235</v>
      </c>
      <c r="C14" s="15">
        <v>11</v>
      </c>
      <c r="D14" s="43">
        <v>0</v>
      </c>
      <c r="E14" s="44">
        <f t="shared" si="8"/>
        <v>11</v>
      </c>
      <c r="F14" s="43">
        <v>0</v>
      </c>
      <c r="G14" s="46">
        <f t="shared" si="9"/>
        <v>11</v>
      </c>
      <c r="H14" s="43">
        <v>0</v>
      </c>
      <c r="I14" s="46">
        <f t="shared" si="10"/>
        <v>11</v>
      </c>
      <c r="J14" s="45">
        <v>0</v>
      </c>
      <c r="K14" s="44">
        <f t="shared" si="11"/>
        <v>11</v>
      </c>
      <c r="L14" s="45">
        <v>-202.34</v>
      </c>
      <c r="M14" s="44">
        <f t="shared" si="12"/>
        <v>-191.34</v>
      </c>
      <c r="N14" s="44">
        <f t="shared" si="5"/>
        <v>-191.34</v>
      </c>
      <c r="O14" s="43">
        <f t="shared" si="6"/>
        <v>-202.34</v>
      </c>
      <c r="P14" s="10"/>
      <c r="Q14" s="6"/>
      <c r="R14" s="6"/>
      <c r="S14" s="6"/>
    </row>
    <row r="15" spans="1:19" s="5" customFormat="1" ht="32.25" customHeight="1" x14ac:dyDescent="0.2">
      <c r="A15" s="97" t="s">
        <v>18</v>
      </c>
      <c r="B15" s="100" t="s">
        <v>19</v>
      </c>
      <c r="C15" s="16">
        <v>153276.69</v>
      </c>
      <c r="D15" s="43">
        <v>0</v>
      </c>
      <c r="E15" s="44">
        <f t="shared" si="8"/>
        <v>153276.69</v>
      </c>
      <c r="F15" s="43">
        <v>0</v>
      </c>
      <c r="G15" s="46">
        <f>E15+F15</f>
        <v>153276.69</v>
      </c>
      <c r="H15" s="43">
        <v>0</v>
      </c>
      <c r="I15" s="46">
        <f>G15+H15</f>
        <v>153276.69</v>
      </c>
      <c r="J15" s="43">
        <v>-48412.94</v>
      </c>
      <c r="K15" s="44">
        <f t="shared" si="11"/>
        <v>104863.75</v>
      </c>
      <c r="L15" s="43">
        <v>-12194.69</v>
      </c>
      <c r="M15" s="44">
        <f t="shared" si="12"/>
        <v>92669.06</v>
      </c>
      <c r="N15" s="44">
        <f t="shared" si="5"/>
        <v>92669.06</v>
      </c>
      <c r="O15" s="43">
        <f t="shared" si="6"/>
        <v>-60607.630000000005</v>
      </c>
      <c r="P15" s="10"/>
      <c r="Q15" s="6"/>
      <c r="R15" s="6"/>
      <c r="S15" s="6"/>
    </row>
    <row r="16" spans="1:19" ht="45" customHeight="1" x14ac:dyDescent="0.2">
      <c r="A16" s="101" t="s">
        <v>20</v>
      </c>
      <c r="B16" s="99" t="s">
        <v>21</v>
      </c>
      <c r="C16" s="15">
        <v>11796.52</v>
      </c>
      <c r="D16" s="43">
        <v>0</v>
      </c>
      <c r="E16" s="44">
        <f t="shared" si="8"/>
        <v>11796.52</v>
      </c>
      <c r="F16" s="43">
        <v>0</v>
      </c>
      <c r="G16" s="46">
        <f>E16+F16</f>
        <v>11796.52</v>
      </c>
      <c r="H16" s="43">
        <v>0</v>
      </c>
      <c r="I16" s="46">
        <f>G16+H16</f>
        <v>11796.52</v>
      </c>
      <c r="J16" s="45">
        <v>0</v>
      </c>
      <c r="K16" s="44">
        <f t="shared" si="11"/>
        <v>11796.52</v>
      </c>
      <c r="L16" s="45">
        <v>-9846.2800000000007</v>
      </c>
      <c r="M16" s="44">
        <f t="shared" si="12"/>
        <v>1950.2399999999998</v>
      </c>
      <c r="N16" s="44">
        <f t="shared" si="5"/>
        <v>1950.2399999999998</v>
      </c>
      <c r="O16" s="43">
        <f t="shared" si="6"/>
        <v>-9846.2800000000007</v>
      </c>
      <c r="P16" s="10"/>
      <c r="Q16" s="6"/>
      <c r="R16" s="6"/>
      <c r="S16" s="6"/>
    </row>
    <row r="17" spans="1:19" s="5" customFormat="1" x14ac:dyDescent="0.2">
      <c r="A17" s="95" t="s">
        <v>22</v>
      </c>
      <c r="B17" s="96" t="s">
        <v>23</v>
      </c>
      <c r="C17" s="17">
        <f>C18+C19</f>
        <v>116614.61</v>
      </c>
      <c r="D17" s="47">
        <f t="shared" ref="D17:M17" si="13">D18+D19</f>
        <v>0</v>
      </c>
      <c r="E17" s="48">
        <f t="shared" si="13"/>
        <v>116614.61</v>
      </c>
      <c r="F17" s="49">
        <f t="shared" si="13"/>
        <v>0</v>
      </c>
      <c r="G17" s="50">
        <f t="shared" si="13"/>
        <v>116614.61</v>
      </c>
      <c r="H17" s="47">
        <f t="shared" si="13"/>
        <v>0</v>
      </c>
      <c r="I17" s="48">
        <f t="shared" si="13"/>
        <v>116614.61</v>
      </c>
      <c r="J17" s="47">
        <f t="shared" si="13"/>
        <v>0</v>
      </c>
      <c r="K17" s="48">
        <f t="shared" si="13"/>
        <v>116614.61</v>
      </c>
      <c r="L17" s="47">
        <f t="shared" si="13"/>
        <v>-1046.9300000000003</v>
      </c>
      <c r="M17" s="48">
        <f t="shared" si="13"/>
        <v>115567.67999999999</v>
      </c>
      <c r="N17" s="41">
        <f t="shared" si="5"/>
        <v>115567.67999999999</v>
      </c>
      <c r="O17" s="42">
        <f t="shared" si="6"/>
        <v>-1046.9300000000076</v>
      </c>
      <c r="P17" s="10"/>
      <c r="Q17" s="6"/>
      <c r="R17" s="6"/>
      <c r="S17" s="6"/>
    </row>
    <row r="18" spans="1:19" ht="25.5" x14ac:dyDescent="0.2">
      <c r="A18" s="101" t="s">
        <v>24</v>
      </c>
      <c r="B18" s="100" t="s">
        <v>25</v>
      </c>
      <c r="C18" s="15">
        <v>15370.61</v>
      </c>
      <c r="D18" s="43">
        <v>0</v>
      </c>
      <c r="E18" s="44">
        <f t="shared" ref="E18:E19" si="14">C18+D18</f>
        <v>15370.61</v>
      </c>
      <c r="F18" s="43">
        <v>0</v>
      </c>
      <c r="G18" s="46">
        <f>E18+F18</f>
        <v>15370.61</v>
      </c>
      <c r="H18" s="43">
        <v>0</v>
      </c>
      <c r="I18" s="46">
        <f t="shared" ref="I18:I19" si="15">G18+H18</f>
        <v>15370.61</v>
      </c>
      <c r="J18" s="45">
        <v>0</v>
      </c>
      <c r="K18" s="44">
        <f t="shared" si="11"/>
        <v>15370.61</v>
      </c>
      <c r="L18" s="45">
        <v>8279.7099999999991</v>
      </c>
      <c r="M18" s="44">
        <f t="shared" si="12"/>
        <v>23650.32</v>
      </c>
      <c r="N18" s="44">
        <f t="shared" si="5"/>
        <v>23650.32</v>
      </c>
      <c r="O18" s="43">
        <f t="shared" si="6"/>
        <v>8279.7099999999991</v>
      </c>
      <c r="P18" s="10"/>
      <c r="Q18" s="6"/>
      <c r="R18" s="6"/>
      <c r="S18" s="6"/>
    </row>
    <row r="19" spans="1:19" s="5" customFormat="1" x14ac:dyDescent="0.2">
      <c r="A19" s="101" t="s">
        <v>26</v>
      </c>
      <c r="B19" s="102" t="s">
        <v>27</v>
      </c>
      <c r="C19" s="16">
        <v>101244</v>
      </c>
      <c r="D19" s="43">
        <v>0</v>
      </c>
      <c r="E19" s="44">
        <f t="shared" si="14"/>
        <v>101244</v>
      </c>
      <c r="F19" s="43"/>
      <c r="G19" s="46">
        <f>E19+F19</f>
        <v>101244</v>
      </c>
      <c r="H19" s="43">
        <v>0</v>
      </c>
      <c r="I19" s="46">
        <f t="shared" si="15"/>
        <v>101244</v>
      </c>
      <c r="J19" s="43">
        <v>0</v>
      </c>
      <c r="K19" s="44">
        <f t="shared" si="11"/>
        <v>101244</v>
      </c>
      <c r="L19" s="43">
        <v>-9326.64</v>
      </c>
      <c r="M19" s="44">
        <f t="shared" si="12"/>
        <v>91917.36</v>
      </c>
      <c r="N19" s="44">
        <f t="shared" si="5"/>
        <v>91917.36</v>
      </c>
      <c r="O19" s="43">
        <f t="shared" si="6"/>
        <v>-9326.64</v>
      </c>
      <c r="P19" s="10"/>
      <c r="Q19" s="6"/>
      <c r="R19" s="6"/>
      <c r="S19" s="6"/>
    </row>
    <row r="20" spans="1:19" ht="25.5" x14ac:dyDescent="0.2">
      <c r="A20" s="95" t="s">
        <v>28</v>
      </c>
      <c r="B20" s="96" t="s">
        <v>29</v>
      </c>
      <c r="C20" s="13">
        <f>C21+C22</f>
        <v>7125.53</v>
      </c>
      <c r="D20" s="37">
        <f t="shared" ref="D20:M20" si="16">D21+D22</f>
        <v>0</v>
      </c>
      <c r="E20" s="38">
        <f t="shared" si="16"/>
        <v>7125.53</v>
      </c>
      <c r="F20" s="39">
        <f t="shared" si="16"/>
        <v>0</v>
      </c>
      <c r="G20" s="40">
        <f t="shared" si="16"/>
        <v>7125.53</v>
      </c>
      <c r="H20" s="37">
        <f t="shared" si="16"/>
        <v>0</v>
      </c>
      <c r="I20" s="38">
        <f t="shared" si="16"/>
        <v>7125.53</v>
      </c>
      <c r="J20" s="37">
        <f t="shared" si="16"/>
        <v>0</v>
      </c>
      <c r="K20" s="38">
        <f t="shared" si="16"/>
        <v>7125.53</v>
      </c>
      <c r="L20" s="37">
        <f t="shared" si="16"/>
        <v>-677.12</v>
      </c>
      <c r="M20" s="38">
        <f t="shared" si="16"/>
        <v>6448.41</v>
      </c>
      <c r="N20" s="41">
        <f t="shared" si="5"/>
        <v>6448.41</v>
      </c>
      <c r="O20" s="42">
        <f t="shared" si="6"/>
        <v>-677.11999999999989</v>
      </c>
      <c r="P20" s="10"/>
      <c r="Q20" s="6"/>
      <c r="R20" s="6"/>
      <c r="S20" s="6"/>
    </row>
    <row r="21" spans="1:19" ht="54.75" customHeight="1" x14ac:dyDescent="0.2">
      <c r="A21" s="97" t="s">
        <v>30</v>
      </c>
      <c r="B21" s="98" t="s">
        <v>31</v>
      </c>
      <c r="C21" s="14">
        <v>7125.53</v>
      </c>
      <c r="D21" s="43">
        <v>0</v>
      </c>
      <c r="E21" s="44">
        <f t="shared" ref="E21:E22" si="17">C21+D21</f>
        <v>7125.53</v>
      </c>
      <c r="F21" s="43">
        <v>0</v>
      </c>
      <c r="G21" s="46">
        <f t="shared" ref="G21:G22" si="18">E21+F21</f>
        <v>7125.53</v>
      </c>
      <c r="H21" s="43">
        <v>0</v>
      </c>
      <c r="I21" s="46">
        <f t="shared" ref="I21:I22" si="19">G21+H21</f>
        <v>7125.53</v>
      </c>
      <c r="J21" s="45">
        <v>0</v>
      </c>
      <c r="K21" s="44">
        <f t="shared" si="11"/>
        <v>7125.53</v>
      </c>
      <c r="L21" s="45">
        <v>-677.12</v>
      </c>
      <c r="M21" s="44">
        <f t="shared" si="12"/>
        <v>6448.41</v>
      </c>
      <c r="N21" s="44">
        <f t="shared" si="5"/>
        <v>6448.41</v>
      </c>
      <c r="O21" s="43">
        <f t="shared" si="6"/>
        <v>-677.11999999999989</v>
      </c>
      <c r="P21" s="10"/>
      <c r="Q21" s="6"/>
      <c r="R21" s="6"/>
      <c r="S21" s="6"/>
    </row>
    <row r="22" spans="1:19" ht="31.15" hidden="1" customHeight="1" x14ac:dyDescent="0.2">
      <c r="A22" s="97" t="s">
        <v>32</v>
      </c>
      <c r="B22" s="98" t="s">
        <v>33</v>
      </c>
      <c r="C22" s="14">
        <v>0</v>
      </c>
      <c r="D22" s="43">
        <v>0</v>
      </c>
      <c r="E22" s="44">
        <f t="shared" si="17"/>
        <v>0</v>
      </c>
      <c r="F22" s="43">
        <v>0</v>
      </c>
      <c r="G22" s="46">
        <f t="shared" si="18"/>
        <v>0</v>
      </c>
      <c r="H22" s="43">
        <v>0</v>
      </c>
      <c r="I22" s="46">
        <f t="shared" si="19"/>
        <v>0</v>
      </c>
      <c r="J22" s="45">
        <v>0</v>
      </c>
      <c r="K22" s="44">
        <f t="shared" si="11"/>
        <v>0</v>
      </c>
      <c r="L22" s="45">
        <v>0</v>
      </c>
      <c r="M22" s="44">
        <f t="shared" si="12"/>
        <v>0</v>
      </c>
      <c r="N22" s="44">
        <f t="shared" si="5"/>
        <v>0</v>
      </c>
      <c r="O22" s="43">
        <f t="shared" si="6"/>
        <v>0</v>
      </c>
      <c r="P22" s="10"/>
      <c r="Q22" s="6"/>
      <c r="R22" s="6"/>
      <c r="S22" s="6"/>
    </row>
    <row r="23" spans="1:19" s="5" customFormat="1" ht="91.5" customHeight="1" x14ac:dyDescent="0.2">
      <c r="A23" s="95" t="s">
        <v>34</v>
      </c>
      <c r="B23" s="96" t="s">
        <v>35</v>
      </c>
      <c r="C23" s="17">
        <f>C24+C25</f>
        <v>43635.49</v>
      </c>
      <c r="D23" s="47">
        <f t="shared" ref="D23:L23" si="20">D24+D25</f>
        <v>0</v>
      </c>
      <c r="E23" s="48">
        <f t="shared" si="20"/>
        <v>43635.49</v>
      </c>
      <c r="F23" s="49">
        <f t="shared" si="20"/>
        <v>0</v>
      </c>
      <c r="G23" s="50">
        <f t="shared" si="20"/>
        <v>43635.49</v>
      </c>
      <c r="H23" s="47">
        <f t="shared" si="20"/>
        <v>0</v>
      </c>
      <c r="I23" s="48">
        <f t="shared" si="20"/>
        <v>43635.49</v>
      </c>
      <c r="J23" s="47">
        <f t="shared" si="20"/>
        <v>0</v>
      </c>
      <c r="K23" s="48">
        <f>K24+K25</f>
        <v>43635.49</v>
      </c>
      <c r="L23" s="47">
        <f t="shared" si="20"/>
        <v>218.56</v>
      </c>
      <c r="M23" s="48">
        <f>M24+M25</f>
        <v>43854.05</v>
      </c>
      <c r="N23" s="41">
        <f t="shared" si="5"/>
        <v>43854.05</v>
      </c>
      <c r="O23" s="42">
        <f t="shared" si="6"/>
        <v>218.56000000000495</v>
      </c>
      <c r="P23" s="10"/>
      <c r="Q23" s="6"/>
      <c r="R23" s="6"/>
      <c r="S23" s="6"/>
    </row>
    <row r="24" spans="1:19" ht="153.75" customHeight="1" x14ac:dyDescent="0.2">
      <c r="A24" s="97" t="s">
        <v>36</v>
      </c>
      <c r="B24" s="98" t="s">
        <v>37</v>
      </c>
      <c r="C24" s="14">
        <v>41098.959999999999</v>
      </c>
      <c r="D24" s="43">
        <v>0</v>
      </c>
      <c r="E24" s="44">
        <f t="shared" ref="E24:E25" si="21">C24+D24</f>
        <v>41098.959999999999</v>
      </c>
      <c r="F24" s="43">
        <v>0</v>
      </c>
      <c r="G24" s="46">
        <f t="shared" ref="G24:G25" si="22">E24+F24</f>
        <v>41098.959999999999</v>
      </c>
      <c r="H24" s="43">
        <v>0</v>
      </c>
      <c r="I24" s="46">
        <f t="shared" ref="I24:I25" si="23">G24+H24</f>
        <v>41098.959999999999</v>
      </c>
      <c r="J24" s="45">
        <v>0</v>
      </c>
      <c r="K24" s="44">
        <f t="shared" si="11"/>
        <v>41098.959999999999</v>
      </c>
      <c r="L24" s="45">
        <v>116.76</v>
      </c>
      <c r="M24" s="44">
        <f t="shared" si="12"/>
        <v>41215.72</v>
      </c>
      <c r="N24" s="44">
        <f t="shared" si="5"/>
        <v>41215.72</v>
      </c>
      <c r="O24" s="43">
        <f t="shared" si="6"/>
        <v>116.76000000000204</v>
      </c>
      <c r="P24" s="10"/>
      <c r="Q24" s="6"/>
      <c r="R24" s="6"/>
      <c r="S24" s="6"/>
    </row>
    <row r="25" spans="1:19" ht="144" customHeight="1" x14ac:dyDescent="0.2">
      <c r="A25" s="97" t="s">
        <v>38</v>
      </c>
      <c r="B25" s="98" t="s">
        <v>39</v>
      </c>
      <c r="C25" s="14">
        <v>2536.5300000000002</v>
      </c>
      <c r="D25" s="43">
        <v>0</v>
      </c>
      <c r="E25" s="44">
        <f t="shared" si="21"/>
        <v>2536.5300000000002</v>
      </c>
      <c r="F25" s="43">
        <v>0</v>
      </c>
      <c r="G25" s="46">
        <f t="shared" si="22"/>
        <v>2536.5300000000002</v>
      </c>
      <c r="H25" s="43">
        <v>0</v>
      </c>
      <c r="I25" s="46">
        <f t="shared" si="23"/>
        <v>2536.5300000000002</v>
      </c>
      <c r="J25" s="45">
        <v>0</v>
      </c>
      <c r="K25" s="44">
        <f t="shared" si="11"/>
        <v>2536.5300000000002</v>
      </c>
      <c r="L25" s="45">
        <v>101.8</v>
      </c>
      <c r="M25" s="44">
        <f t="shared" si="12"/>
        <v>2638.3300000000004</v>
      </c>
      <c r="N25" s="44">
        <f t="shared" si="5"/>
        <v>2638.3300000000004</v>
      </c>
      <c r="O25" s="43">
        <f t="shared" si="6"/>
        <v>101.80000000000018</v>
      </c>
      <c r="P25" s="10"/>
      <c r="Q25" s="6"/>
      <c r="R25" s="6"/>
      <c r="S25" s="6"/>
    </row>
    <row r="26" spans="1:19" ht="38.25" x14ac:dyDescent="0.2">
      <c r="A26" s="95" t="s">
        <v>40</v>
      </c>
      <c r="B26" s="96" t="s">
        <v>41</v>
      </c>
      <c r="C26" s="13">
        <f>C27</f>
        <v>143.79</v>
      </c>
      <c r="D26" s="37">
        <f t="shared" ref="D26:M26" si="24">D27</f>
        <v>0</v>
      </c>
      <c r="E26" s="38">
        <f t="shared" si="24"/>
        <v>143.79</v>
      </c>
      <c r="F26" s="39">
        <f t="shared" si="24"/>
        <v>0</v>
      </c>
      <c r="G26" s="40">
        <f t="shared" si="24"/>
        <v>143.79</v>
      </c>
      <c r="H26" s="37">
        <f t="shared" si="24"/>
        <v>0</v>
      </c>
      <c r="I26" s="38">
        <f t="shared" si="24"/>
        <v>143.79</v>
      </c>
      <c r="J26" s="37">
        <f t="shared" si="24"/>
        <v>0</v>
      </c>
      <c r="K26" s="38">
        <f t="shared" si="24"/>
        <v>143.79</v>
      </c>
      <c r="L26" s="37">
        <f t="shared" si="24"/>
        <v>91.62</v>
      </c>
      <c r="M26" s="38">
        <f t="shared" si="24"/>
        <v>235.41</v>
      </c>
      <c r="N26" s="41">
        <f t="shared" si="5"/>
        <v>235.41</v>
      </c>
      <c r="O26" s="42">
        <f t="shared" si="6"/>
        <v>91.62</v>
      </c>
      <c r="P26" s="10"/>
      <c r="Q26" s="6"/>
      <c r="R26" s="6"/>
      <c r="S26" s="6"/>
    </row>
    <row r="27" spans="1:19" s="5" customFormat="1" ht="25.5" x14ac:dyDescent="0.2">
      <c r="A27" s="97" t="s">
        <v>42</v>
      </c>
      <c r="B27" s="98" t="s">
        <v>43</v>
      </c>
      <c r="C27" s="22">
        <v>143.79</v>
      </c>
      <c r="D27" s="43">
        <v>0</v>
      </c>
      <c r="E27" s="44">
        <f>C27+D27</f>
        <v>143.79</v>
      </c>
      <c r="F27" s="43">
        <v>0</v>
      </c>
      <c r="G27" s="46">
        <f>E27+F27</f>
        <v>143.79</v>
      </c>
      <c r="H27" s="43">
        <v>0</v>
      </c>
      <c r="I27" s="46">
        <f>G27+H27</f>
        <v>143.79</v>
      </c>
      <c r="J27" s="43">
        <v>0</v>
      </c>
      <c r="K27" s="44">
        <f t="shared" si="11"/>
        <v>143.79</v>
      </c>
      <c r="L27" s="43">
        <v>91.62</v>
      </c>
      <c r="M27" s="44">
        <f t="shared" si="12"/>
        <v>235.41</v>
      </c>
      <c r="N27" s="44">
        <f t="shared" si="5"/>
        <v>235.41</v>
      </c>
      <c r="O27" s="43">
        <f t="shared" si="6"/>
        <v>91.62</v>
      </c>
      <c r="P27" s="10"/>
      <c r="Q27" s="6"/>
      <c r="R27" s="6"/>
      <c r="S27" s="6"/>
    </row>
    <row r="28" spans="1:19" ht="54" customHeight="1" x14ac:dyDescent="0.2">
      <c r="A28" s="95" t="s">
        <v>44</v>
      </c>
      <c r="B28" s="96" t="s">
        <v>45</v>
      </c>
      <c r="C28" s="13">
        <f>C29+C30+C31+C32+C33+C34+C36+C37+C38+C39</f>
        <v>16384.23</v>
      </c>
      <c r="D28" s="37">
        <f t="shared" ref="D28" si="25">D29+D30+D31+D32+D33+D34+D36+D37+E38+D39</f>
        <v>1465.8600000000001</v>
      </c>
      <c r="E28" s="41">
        <f t="shared" ref="E28:M43" si="26">C28+D28</f>
        <v>17850.09</v>
      </c>
      <c r="F28" s="39">
        <f>F29+F30+F31+F32+F33+F34+F36+F37+F39</f>
        <v>285.27</v>
      </c>
      <c r="G28" s="40">
        <f>E28+F28</f>
        <v>18135.36</v>
      </c>
      <c r="H28" s="37">
        <f>H29+H30+H32+H33+H34+H36+H37+H38+H39</f>
        <v>0</v>
      </c>
      <c r="I28" s="38">
        <f>I29+I30+I31+I32+I38</f>
        <v>18135.36</v>
      </c>
      <c r="J28" s="37">
        <f>J29+J30+J32+J33+J34+J36+J37+J38+J39</f>
        <v>0</v>
      </c>
      <c r="K28" s="38">
        <f>K29+K30+K31+K32+K33+K34+K36+K37+K39+K38</f>
        <v>18135.36</v>
      </c>
      <c r="L28" s="37">
        <f>L29+L30+L31+L32+L33+L34+L36+L37+L39+L38</f>
        <v>5418.33</v>
      </c>
      <c r="M28" s="38">
        <f>M29+M30+M31+M32+M33+M34+M36+M37+M39+M38+M35</f>
        <v>23561.539999999997</v>
      </c>
      <c r="N28" s="41">
        <f t="shared" si="5"/>
        <v>23561.539999999997</v>
      </c>
      <c r="O28" s="42">
        <f t="shared" si="6"/>
        <v>7177.3099999999977</v>
      </c>
      <c r="P28" s="10"/>
      <c r="Q28" s="6"/>
      <c r="R28" s="6"/>
      <c r="S28" s="6"/>
    </row>
    <row r="29" spans="1:19" s="5" customFormat="1" ht="51" x14ac:dyDescent="0.2">
      <c r="A29" s="97" t="s">
        <v>46</v>
      </c>
      <c r="B29" s="99" t="s">
        <v>47</v>
      </c>
      <c r="C29" s="22">
        <v>1556</v>
      </c>
      <c r="D29" s="43">
        <v>0</v>
      </c>
      <c r="E29" s="44">
        <f t="shared" si="26"/>
        <v>1556</v>
      </c>
      <c r="F29" s="43">
        <v>0</v>
      </c>
      <c r="G29" s="46">
        <f t="shared" ref="G29:G42" si="27">E29+F29</f>
        <v>1556</v>
      </c>
      <c r="H29" s="43">
        <v>0</v>
      </c>
      <c r="I29" s="46">
        <f t="shared" ref="I29:I42" si="28">G29+H29</f>
        <v>1556</v>
      </c>
      <c r="J29" s="43">
        <v>0</v>
      </c>
      <c r="K29" s="44">
        <f t="shared" si="11"/>
        <v>1556</v>
      </c>
      <c r="L29" s="43">
        <v>0</v>
      </c>
      <c r="M29" s="44">
        <f t="shared" si="12"/>
        <v>1556</v>
      </c>
      <c r="N29" s="44">
        <f t="shared" si="5"/>
        <v>1556</v>
      </c>
      <c r="O29" s="43">
        <f t="shared" si="6"/>
        <v>0</v>
      </c>
      <c r="P29" s="10"/>
      <c r="Q29" s="6"/>
      <c r="R29" s="6"/>
      <c r="S29" s="6"/>
    </row>
    <row r="30" spans="1:19" ht="56.25" customHeight="1" x14ac:dyDescent="0.2">
      <c r="A30" s="97" t="s">
        <v>48</v>
      </c>
      <c r="B30" s="99" t="s">
        <v>47</v>
      </c>
      <c r="C30" s="14">
        <v>11523.26</v>
      </c>
      <c r="D30" s="43">
        <v>998.98</v>
      </c>
      <c r="E30" s="44">
        <f>C30+D30</f>
        <v>12522.24</v>
      </c>
      <c r="F30" s="43">
        <v>285.27</v>
      </c>
      <c r="G30" s="46">
        <f t="shared" si="27"/>
        <v>12807.51</v>
      </c>
      <c r="H30" s="43">
        <v>0</v>
      </c>
      <c r="I30" s="46">
        <f t="shared" si="28"/>
        <v>12807.51</v>
      </c>
      <c r="J30" s="45">
        <v>0</v>
      </c>
      <c r="K30" s="44">
        <f t="shared" si="11"/>
        <v>12807.51</v>
      </c>
      <c r="L30" s="45">
        <v>764.86</v>
      </c>
      <c r="M30" s="44">
        <f t="shared" si="12"/>
        <v>13572.37</v>
      </c>
      <c r="N30" s="44">
        <f t="shared" si="5"/>
        <v>13572.37</v>
      </c>
      <c r="O30" s="43">
        <f t="shared" si="6"/>
        <v>2049.1100000000006</v>
      </c>
      <c r="P30" s="10"/>
      <c r="Q30" s="6"/>
      <c r="R30" s="6"/>
      <c r="S30" s="6"/>
    </row>
    <row r="31" spans="1:19" ht="52.5" customHeight="1" x14ac:dyDescent="0.2">
      <c r="A31" s="97" t="s">
        <v>49</v>
      </c>
      <c r="B31" s="99" t="s">
        <v>47</v>
      </c>
      <c r="C31" s="14">
        <v>3236.77</v>
      </c>
      <c r="D31" s="43">
        <v>0</v>
      </c>
      <c r="E31" s="44">
        <f t="shared" si="26"/>
        <v>3236.77</v>
      </c>
      <c r="F31" s="43">
        <v>0</v>
      </c>
      <c r="G31" s="46">
        <f t="shared" si="27"/>
        <v>3236.77</v>
      </c>
      <c r="H31" s="43">
        <v>0</v>
      </c>
      <c r="I31" s="46">
        <f t="shared" si="28"/>
        <v>3236.77</v>
      </c>
      <c r="J31" s="45">
        <v>0</v>
      </c>
      <c r="K31" s="44">
        <f t="shared" si="11"/>
        <v>3236.77</v>
      </c>
      <c r="L31" s="45">
        <v>1100.94</v>
      </c>
      <c r="M31" s="44">
        <f t="shared" si="12"/>
        <v>4337.71</v>
      </c>
      <c r="N31" s="44">
        <f t="shared" si="5"/>
        <v>4337.71</v>
      </c>
      <c r="O31" s="43">
        <f t="shared" si="6"/>
        <v>1100.94</v>
      </c>
      <c r="P31" s="10"/>
      <c r="Q31" s="6"/>
      <c r="R31" s="6"/>
      <c r="S31" s="6"/>
    </row>
    <row r="32" spans="1:19" ht="56.25" customHeight="1" x14ac:dyDescent="0.2">
      <c r="A32" s="97" t="s">
        <v>50</v>
      </c>
      <c r="B32" s="99" t="s">
        <v>47</v>
      </c>
      <c r="C32" s="14">
        <v>68.2</v>
      </c>
      <c r="D32" s="43">
        <v>0</v>
      </c>
      <c r="E32" s="44">
        <f t="shared" si="26"/>
        <v>68.2</v>
      </c>
      <c r="F32" s="43">
        <v>0</v>
      </c>
      <c r="G32" s="46">
        <f t="shared" si="27"/>
        <v>68.2</v>
      </c>
      <c r="H32" s="43">
        <v>0</v>
      </c>
      <c r="I32" s="46">
        <f t="shared" si="28"/>
        <v>68.2</v>
      </c>
      <c r="J32" s="45">
        <v>0</v>
      </c>
      <c r="K32" s="44">
        <f t="shared" si="11"/>
        <v>68.2</v>
      </c>
      <c r="L32" s="45">
        <v>84.42</v>
      </c>
      <c r="M32" s="44">
        <f t="shared" si="12"/>
        <v>152.62</v>
      </c>
      <c r="N32" s="44">
        <f t="shared" si="5"/>
        <v>152.62</v>
      </c>
      <c r="O32" s="43">
        <f t="shared" si="6"/>
        <v>84.42</v>
      </c>
      <c r="P32" s="10"/>
      <c r="Q32" s="6"/>
      <c r="R32" s="6"/>
      <c r="S32" s="6"/>
    </row>
    <row r="33" spans="1:19" ht="68.25" customHeight="1" x14ac:dyDescent="0.2">
      <c r="A33" s="97" t="s">
        <v>51</v>
      </c>
      <c r="B33" s="98" t="s">
        <v>255</v>
      </c>
      <c r="C33" s="14">
        <v>0</v>
      </c>
      <c r="D33" s="43">
        <v>0</v>
      </c>
      <c r="E33" s="44">
        <f t="shared" si="26"/>
        <v>0</v>
      </c>
      <c r="F33" s="43">
        <v>0</v>
      </c>
      <c r="G33" s="46">
        <f t="shared" si="27"/>
        <v>0</v>
      </c>
      <c r="H33" s="43">
        <v>0</v>
      </c>
      <c r="I33" s="46">
        <f t="shared" si="28"/>
        <v>0</v>
      </c>
      <c r="J33" s="45">
        <v>0</v>
      </c>
      <c r="K33" s="44">
        <f t="shared" si="11"/>
        <v>0</v>
      </c>
      <c r="L33" s="45">
        <v>15.09</v>
      </c>
      <c r="M33" s="44">
        <f t="shared" si="12"/>
        <v>15.09</v>
      </c>
      <c r="N33" s="44">
        <f t="shared" si="5"/>
        <v>15.09</v>
      </c>
      <c r="O33" s="43">
        <f t="shared" si="6"/>
        <v>15.09</v>
      </c>
      <c r="P33" s="10"/>
      <c r="Q33" s="6"/>
      <c r="R33" s="6"/>
      <c r="S33" s="6"/>
    </row>
    <row r="34" spans="1:19" ht="69.75" customHeight="1" x14ac:dyDescent="0.2">
      <c r="A34" s="97" t="s">
        <v>52</v>
      </c>
      <c r="B34" s="98" t="s">
        <v>255</v>
      </c>
      <c r="C34" s="14">
        <v>0</v>
      </c>
      <c r="D34" s="43">
        <v>0</v>
      </c>
      <c r="E34" s="44">
        <f t="shared" si="26"/>
        <v>0</v>
      </c>
      <c r="F34" s="43">
        <v>0</v>
      </c>
      <c r="G34" s="46">
        <f t="shared" si="27"/>
        <v>0</v>
      </c>
      <c r="H34" s="43">
        <v>0</v>
      </c>
      <c r="I34" s="46">
        <f t="shared" si="28"/>
        <v>0</v>
      </c>
      <c r="J34" s="45">
        <v>0</v>
      </c>
      <c r="K34" s="44">
        <f t="shared" si="11"/>
        <v>0</v>
      </c>
      <c r="L34" s="45">
        <v>95.1</v>
      </c>
      <c r="M34" s="44">
        <f t="shared" si="12"/>
        <v>95.1</v>
      </c>
      <c r="N34" s="44">
        <f t="shared" si="5"/>
        <v>95.1</v>
      </c>
      <c r="O34" s="43">
        <f t="shared" si="6"/>
        <v>95.1</v>
      </c>
      <c r="P34" s="10"/>
      <c r="Q34" s="6"/>
      <c r="R34" s="6"/>
      <c r="S34" s="6"/>
    </row>
    <row r="35" spans="1:19" ht="69" customHeight="1" x14ac:dyDescent="0.2">
      <c r="A35" s="97" t="s">
        <v>250</v>
      </c>
      <c r="B35" s="98" t="s">
        <v>255</v>
      </c>
      <c r="C35" s="22">
        <v>0</v>
      </c>
      <c r="D35" s="43">
        <v>0</v>
      </c>
      <c r="E35" s="44">
        <f t="shared" ref="E35" si="29">C35+D35</f>
        <v>0</v>
      </c>
      <c r="F35" s="43">
        <v>0</v>
      </c>
      <c r="G35" s="46">
        <f t="shared" ref="G35" si="30">E35+F35</f>
        <v>0</v>
      </c>
      <c r="H35" s="43">
        <v>0</v>
      </c>
      <c r="I35" s="46">
        <f t="shared" ref="I35" si="31">G35+H35</f>
        <v>0</v>
      </c>
      <c r="J35" s="43">
        <v>0</v>
      </c>
      <c r="K35" s="44">
        <f t="shared" ref="K35" si="32">I35+J35</f>
        <v>0</v>
      </c>
      <c r="L35" s="43">
        <v>7.85</v>
      </c>
      <c r="M35" s="44">
        <f t="shared" ref="M35" si="33">K35+L35</f>
        <v>7.85</v>
      </c>
      <c r="N35" s="44">
        <f t="shared" ref="N35" si="34">M35</f>
        <v>7.85</v>
      </c>
      <c r="O35" s="43">
        <f t="shared" ref="O35" si="35">N35-C35</f>
        <v>7.85</v>
      </c>
      <c r="P35" s="10"/>
      <c r="Q35" s="6"/>
      <c r="R35" s="6"/>
      <c r="S35" s="6"/>
    </row>
    <row r="36" spans="1:19" s="5" customFormat="1" ht="66.75" customHeight="1" x14ac:dyDescent="0.2">
      <c r="A36" s="97" t="s">
        <v>53</v>
      </c>
      <c r="B36" s="98" t="s">
        <v>255</v>
      </c>
      <c r="C36" s="22">
        <v>0</v>
      </c>
      <c r="D36" s="43">
        <v>0</v>
      </c>
      <c r="E36" s="44">
        <f t="shared" si="26"/>
        <v>0</v>
      </c>
      <c r="F36" s="43">
        <v>0</v>
      </c>
      <c r="G36" s="46">
        <f t="shared" si="27"/>
        <v>0</v>
      </c>
      <c r="H36" s="43">
        <v>0</v>
      </c>
      <c r="I36" s="46">
        <f t="shared" si="28"/>
        <v>0</v>
      </c>
      <c r="J36" s="43">
        <v>0</v>
      </c>
      <c r="K36" s="44">
        <f t="shared" si="11"/>
        <v>0</v>
      </c>
      <c r="L36" s="43">
        <v>43.34</v>
      </c>
      <c r="M36" s="44">
        <f t="shared" si="12"/>
        <v>43.34</v>
      </c>
      <c r="N36" s="44">
        <f t="shared" si="5"/>
        <v>43.34</v>
      </c>
      <c r="O36" s="43">
        <f t="shared" si="6"/>
        <v>43.34</v>
      </c>
      <c r="P36" s="10"/>
      <c r="Q36" s="6"/>
      <c r="R36" s="6"/>
      <c r="S36" s="6"/>
    </row>
    <row r="37" spans="1:19" ht="70.5" customHeight="1" x14ac:dyDescent="0.2">
      <c r="A37" s="97" t="s">
        <v>54</v>
      </c>
      <c r="B37" s="98" t="s">
        <v>255</v>
      </c>
      <c r="C37" s="14">
        <v>0</v>
      </c>
      <c r="D37" s="43">
        <v>0</v>
      </c>
      <c r="E37" s="44">
        <f t="shared" si="26"/>
        <v>0</v>
      </c>
      <c r="F37" s="43">
        <v>0</v>
      </c>
      <c r="G37" s="46">
        <f t="shared" si="27"/>
        <v>0</v>
      </c>
      <c r="H37" s="43">
        <v>0</v>
      </c>
      <c r="I37" s="46">
        <f t="shared" si="28"/>
        <v>0</v>
      </c>
      <c r="J37" s="45">
        <v>0</v>
      </c>
      <c r="K37" s="44">
        <f t="shared" si="11"/>
        <v>0</v>
      </c>
      <c r="L37" s="45">
        <v>27.42</v>
      </c>
      <c r="M37" s="44">
        <f t="shared" si="12"/>
        <v>27.42</v>
      </c>
      <c r="N37" s="44">
        <f t="shared" si="5"/>
        <v>27.42</v>
      </c>
      <c r="O37" s="43">
        <f t="shared" si="6"/>
        <v>27.42</v>
      </c>
      <c r="P37" s="10"/>
      <c r="Q37" s="6"/>
      <c r="R37" s="6"/>
      <c r="S37" s="6"/>
    </row>
    <row r="38" spans="1:19" ht="42" customHeight="1" x14ac:dyDescent="0.2">
      <c r="A38" s="103" t="s">
        <v>55</v>
      </c>
      <c r="B38" s="104" t="s">
        <v>256</v>
      </c>
      <c r="C38" s="14">
        <v>0</v>
      </c>
      <c r="D38" s="43">
        <v>466.88</v>
      </c>
      <c r="E38" s="44">
        <f t="shared" si="26"/>
        <v>466.88</v>
      </c>
      <c r="F38" s="43">
        <v>0</v>
      </c>
      <c r="G38" s="46">
        <f t="shared" si="27"/>
        <v>466.88</v>
      </c>
      <c r="H38" s="43">
        <v>0</v>
      </c>
      <c r="I38" s="46">
        <f t="shared" si="28"/>
        <v>466.88</v>
      </c>
      <c r="J38" s="45">
        <v>0</v>
      </c>
      <c r="K38" s="44">
        <f t="shared" si="11"/>
        <v>466.88</v>
      </c>
      <c r="L38" s="45">
        <v>3287.16</v>
      </c>
      <c r="M38" s="44">
        <f t="shared" si="12"/>
        <v>3754.04</v>
      </c>
      <c r="N38" s="44">
        <f t="shared" si="5"/>
        <v>3754.04</v>
      </c>
      <c r="O38" s="43">
        <f t="shared" si="6"/>
        <v>3754.04</v>
      </c>
      <c r="P38" s="10"/>
      <c r="Q38" s="6"/>
      <c r="R38" s="6"/>
      <c r="S38" s="6"/>
    </row>
    <row r="39" spans="1:19" s="5" customFormat="1" ht="40.5" customHeight="1" x14ac:dyDescent="0.2">
      <c r="A39" s="97" t="s">
        <v>56</v>
      </c>
      <c r="B39" s="104" t="s">
        <v>256</v>
      </c>
      <c r="C39" s="22">
        <v>0</v>
      </c>
      <c r="D39" s="43">
        <v>0</v>
      </c>
      <c r="E39" s="44">
        <f t="shared" si="26"/>
        <v>0</v>
      </c>
      <c r="F39" s="43">
        <v>0</v>
      </c>
      <c r="G39" s="46">
        <f t="shared" si="27"/>
        <v>0</v>
      </c>
      <c r="H39" s="43">
        <v>0</v>
      </c>
      <c r="I39" s="46">
        <f t="shared" si="28"/>
        <v>0</v>
      </c>
      <c r="J39" s="43">
        <v>0</v>
      </c>
      <c r="K39" s="44">
        <f t="shared" si="11"/>
        <v>0</v>
      </c>
      <c r="L39" s="43">
        <v>0</v>
      </c>
      <c r="M39" s="44">
        <f t="shared" si="12"/>
        <v>0</v>
      </c>
      <c r="N39" s="44">
        <f t="shared" si="5"/>
        <v>0</v>
      </c>
      <c r="O39" s="43">
        <f t="shared" si="6"/>
        <v>0</v>
      </c>
      <c r="P39" s="10"/>
      <c r="Q39" s="6"/>
      <c r="R39" s="6"/>
      <c r="S39" s="6"/>
    </row>
    <row r="40" spans="1:19" s="5" customFormat="1" ht="144" customHeight="1" x14ac:dyDescent="0.2">
      <c r="A40" s="95" t="s">
        <v>210</v>
      </c>
      <c r="B40" s="105" t="s">
        <v>209</v>
      </c>
      <c r="C40" s="23">
        <f t="shared" ref="C40:I40" si="36">C41+C42</f>
        <v>0</v>
      </c>
      <c r="D40" s="42">
        <f t="shared" si="36"/>
        <v>0</v>
      </c>
      <c r="E40" s="42">
        <f t="shared" si="36"/>
        <v>0</v>
      </c>
      <c r="F40" s="42">
        <f t="shared" si="36"/>
        <v>0</v>
      </c>
      <c r="G40" s="42">
        <f t="shared" si="36"/>
        <v>0</v>
      </c>
      <c r="H40" s="42">
        <f t="shared" si="36"/>
        <v>0</v>
      </c>
      <c r="I40" s="42">
        <f t="shared" si="36"/>
        <v>0</v>
      </c>
      <c r="J40" s="42">
        <f>J41+J42</f>
        <v>0</v>
      </c>
      <c r="K40" s="41">
        <f>K41+K42</f>
        <v>0</v>
      </c>
      <c r="L40" s="42">
        <f>L41+L42</f>
        <v>4742.1899999999996</v>
      </c>
      <c r="M40" s="41">
        <f>M41+M42</f>
        <v>4742.1899999999996</v>
      </c>
      <c r="N40" s="41">
        <f t="shared" si="5"/>
        <v>4742.1899999999996</v>
      </c>
      <c r="O40" s="42">
        <f t="shared" si="6"/>
        <v>4742.1899999999996</v>
      </c>
      <c r="P40" s="10"/>
      <c r="Q40" s="6"/>
      <c r="R40" s="6"/>
      <c r="S40" s="6"/>
    </row>
    <row r="41" spans="1:19" s="5" customFormat="1" ht="141" customHeight="1" x14ac:dyDescent="0.2">
      <c r="A41" s="106" t="s">
        <v>213</v>
      </c>
      <c r="B41" s="104" t="s">
        <v>209</v>
      </c>
      <c r="C41" s="22">
        <v>0</v>
      </c>
      <c r="D41" s="43">
        <v>0</v>
      </c>
      <c r="E41" s="44">
        <f t="shared" si="26"/>
        <v>0</v>
      </c>
      <c r="F41" s="43">
        <v>0</v>
      </c>
      <c r="G41" s="46">
        <f t="shared" si="27"/>
        <v>0</v>
      </c>
      <c r="H41" s="43">
        <v>0</v>
      </c>
      <c r="I41" s="46">
        <f t="shared" si="28"/>
        <v>0</v>
      </c>
      <c r="J41" s="43">
        <v>0</v>
      </c>
      <c r="K41" s="44">
        <f t="shared" ref="K41:K42" si="37">I41+J41</f>
        <v>0</v>
      </c>
      <c r="L41" s="43">
        <v>3302.37</v>
      </c>
      <c r="M41" s="44">
        <f t="shared" si="12"/>
        <v>3302.37</v>
      </c>
      <c r="N41" s="44">
        <f t="shared" si="5"/>
        <v>3302.37</v>
      </c>
      <c r="O41" s="43">
        <f t="shared" si="6"/>
        <v>3302.37</v>
      </c>
      <c r="P41" s="10"/>
      <c r="Q41" s="6"/>
      <c r="R41" s="6"/>
      <c r="S41" s="6"/>
    </row>
    <row r="42" spans="1:19" s="5" customFormat="1" ht="139.5" customHeight="1" x14ac:dyDescent="0.2">
      <c r="A42" s="97" t="s">
        <v>212</v>
      </c>
      <c r="B42" s="104" t="s">
        <v>211</v>
      </c>
      <c r="C42" s="22">
        <v>0</v>
      </c>
      <c r="D42" s="43">
        <v>0</v>
      </c>
      <c r="E42" s="44">
        <f t="shared" si="26"/>
        <v>0</v>
      </c>
      <c r="F42" s="43">
        <v>0</v>
      </c>
      <c r="G42" s="46">
        <f t="shared" si="27"/>
        <v>0</v>
      </c>
      <c r="H42" s="43">
        <v>0</v>
      </c>
      <c r="I42" s="46">
        <f t="shared" si="28"/>
        <v>0</v>
      </c>
      <c r="J42" s="43">
        <v>0</v>
      </c>
      <c r="K42" s="44">
        <f t="shared" si="37"/>
        <v>0</v>
      </c>
      <c r="L42" s="43">
        <v>1439.82</v>
      </c>
      <c r="M42" s="44">
        <f>K42+L42</f>
        <v>1439.82</v>
      </c>
      <c r="N42" s="44">
        <f t="shared" si="5"/>
        <v>1439.82</v>
      </c>
      <c r="O42" s="43">
        <f t="shared" si="6"/>
        <v>1439.82</v>
      </c>
      <c r="P42" s="10"/>
      <c r="Q42" s="6"/>
      <c r="R42" s="6"/>
      <c r="S42" s="6"/>
    </row>
    <row r="43" spans="1:19" ht="27.75" customHeight="1" x14ac:dyDescent="0.2">
      <c r="A43" s="95" t="s">
        <v>57</v>
      </c>
      <c r="B43" s="96" t="s">
        <v>58</v>
      </c>
      <c r="C43" s="13">
        <v>1532.4</v>
      </c>
      <c r="D43" s="37">
        <v>0</v>
      </c>
      <c r="E43" s="41">
        <f t="shared" si="26"/>
        <v>1532.4</v>
      </c>
      <c r="F43" s="39">
        <v>0</v>
      </c>
      <c r="G43" s="51">
        <f t="shared" si="26"/>
        <v>1532.4</v>
      </c>
      <c r="H43" s="37">
        <v>0</v>
      </c>
      <c r="I43" s="41">
        <f t="shared" si="26"/>
        <v>1532.4</v>
      </c>
      <c r="J43" s="37">
        <v>0</v>
      </c>
      <c r="K43" s="41">
        <f t="shared" si="26"/>
        <v>1532.4</v>
      </c>
      <c r="L43" s="37">
        <v>607.30999999999995</v>
      </c>
      <c r="M43" s="41">
        <f t="shared" si="26"/>
        <v>2139.71</v>
      </c>
      <c r="N43" s="41">
        <f t="shared" si="5"/>
        <v>2139.71</v>
      </c>
      <c r="O43" s="42">
        <f t="shared" si="6"/>
        <v>607.30999999999995</v>
      </c>
      <c r="P43" s="10"/>
      <c r="Q43" s="6"/>
      <c r="R43" s="6"/>
      <c r="S43" s="6"/>
    </row>
    <row r="44" spans="1:19" ht="19.5" customHeight="1" x14ac:dyDescent="0.2">
      <c r="A44" s="107" t="s">
        <v>59</v>
      </c>
      <c r="B44" s="108" t="s">
        <v>60</v>
      </c>
      <c r="C44" s="13">
        <f>C45+C46</f>
        <v>4387.2299999999996</v>
      </c>
      <c r="D44" s="37">
        <f>D45+D46</f>
        <v>344.39</v>
      </c>
      <c r="E44" s="38">
        <f>C44+D44</f>
        <v>4731.62</v>
      </c>
      <c r="F44" s="39">
        <f t="shared" ref="F44:M44" si="38">F45+F46</f>
        <v>-19.72</v>
      </c>
      <c r="G44" s="40">
        <f t="shared" si="38"/>
        <v>4711.8999999999996</v>
      </c>
      <c r="H44" s="37">
        <f t="shared" si="38"/>
        <v>0</v>
      </c>
      <c r="I44" s="38">
        <f t="shared" si="38"/>
        <v>4711.8999999999996</v>
      </c>
      <c r="J44" s="37">
        <f t="shared" si="38"/>
        <v>0</v>
      </c>
      <c r="K44" s="38">
        <f t="shared" si="38"/>
        <v>4711.8999999999996</v>
      </c>
      <c r="L44" s="37">
        <f t="shared" si="38"/>
        <v>0</v>
      </c>
      <c r="M44" s="38">
        <f t="shared" si="38"/>
        <v>4711.8999999999996</v>
      </c>
      <c r="N44" s="41">
        <f t="shared" si="5"/>
        <v>4711.8999999999996</v>
      </c>
      <c r="O44" s="42">
        <f t="shared" si="6"/>
        <v>324.67000000000007</v>
      </c>
      <c r="P44" s="10"/>
      <c r="Q44" s="6"/>
      <c r="R44" s="6"/>
      <c r="S44" s="6"/>
    </row>
    <row r="45" spans="1:19" x14ac:dyDescent="0.2">
      <c r="A45" s="109" t="s">
        <v>61</v>
      </c>
      <c r="B45" s="110" t="s">
        <v>60</v>
      </c>
      <c r="C45" s="14">
        <v>0</v>
      </c>
      <c r="D45" s="43">
        <v>0</v>
      </c>
      <c r="E45" s="44">
        <f t="shared" ref="E45" si="39">C45+D45</f>
        <v>0</v>
      </c>
      <c r="F45" s="43">
        <v>0</v>
      </c>
      <c r="G45" s="46">
        <f t="shared" ref="G45:G46" si="40">E45+F45</f>
        <v>0</v>
      </c>
      <c r="H45" s="43">
        <v>0</v>
      </c>
      <c r="I45" s="46">
        <f t="shared" ref="I45:I46" si="41">G45+H45</f>
        <v>0</v>
      </c>
      <c r="J45" s="45">
        <v>0</v>
      </c>
      <c r="K45" s="44">
        <f t="shared" ref="K45:K46" si="42">I45+J45</f>
        <v>0</v>
      </c>
      <c r="L45" s="45">
        <v>0</v>
      </c>
      <c r="M45" s="44">
        <f t="shared" ref="M45:M46" si="43">K45+L45</f>
        <v>0</v>
      </c>
      <c r="N45" s="44">
        <f t="shared" si="5"/>
        <v>0</v>
      </c>
      <c r="O45" s="43">
        <f t="shared" si="6"/>
        <v>0</v>
      </c>
      <c r="P45" s="10"/>
      <c r="Q45" s="6"/>
      <c r="R45" s="6"/>
      <c r="S45" s="6"/>
    </row>
    <row r="46" spans="1:19" s="5" customFormat="1" ht="15.75" customHeight="1" x14ac:dyDescent="0.2">
      <c r="A46" s="109" t="s">
        <v>62</v>
      </c>
      <c r="B46" s="110" t="s">
        <v>63</v>
      </c>
      <c r="C46" s="22">
        <v>4387.2299999999996</v>
      </c>
      <c r="D46" s="52">
        <v>344.39</v>
      </c>
      <c r="E46" s="44">
        <f>C46+D46</f>
        <v>4731.62</v>
      </c>
      <c r="F46" s="43">
        <v>-19.72</v>
      </c>
      <c r="G46" s="46">
        <f t="shared" si="40"/>
        <v>4711.8999999999996</v>
      </c>
      <c r="H46" s="43">
        <v>0</v>
      </c>
      <c r="I46" s="46">
        <f t="shared" si="41"/>
        <v>4711.8999999999996</v>
      </c>
      <c r="J46" s="43">
        <v>0</v>
      </c>
      <c r="K46" s="44">
        <f t="shared" si="42"/>
        <v>4711.8999999999996</v>
      </c>
      <c r="L46" s="43">
        <v>0</v>
      </c>
      <c r="M46" s="44">
        <f t="shared" si="43"/>
        <v>4711.8999999999996</v>
      </c>
      <c r="N46" s="44">
        <f t="shared" si="5"/>
        <v>4711.8999999999996</v>
      </c>
      <c r="O46" s="43">
        <f t="shared" si="6"/>
        <v>324.67000000000007</v>
      </c>
      <c r="P46" s="10"/>
      <c r="Q46" s="6"/>
      <c r="R46" s="6"/>
      <c r="S46" s="6"/>
    </row>
    <row r="47" spans="1:19" ht="65.25" customHeight="1" x14ac:dyDescent="0.2">
      <c r="A47" s="111" t="s">
        <v>248</v>
      </c>
      <c r="B47" s="112" t="s">
        <v>64</v>
      </c>
      <c r="C47" s="18">
        <f t="shared" ref="C47:M47" si="44">C48+C142+C144</f>
        <v>1585896.7500000002</v>
      </c>
      <c r="D47" s="53">
        <f t="shared" si="44"/>
        <v>517617.79</v>
      </c>
      <c r="E47" s="54">
        <f t="shared" si="44"/>
        <v>2103514.5400000005</v>
      </c>
      <c r="F47" s="39">
        <f t="shared" si="44"/>
        <v>4735.7800000000007</v>
      </c>
      <c r="G47" s="40">
        <f t="shared" si="44"/>
        <v>2106010.1900000004</v>
      </c>
      <c r="H47" s="53">
        <f t="shared" si="44"/>
        <v>0</v>
      </c>
      <c r="I47" s="54">
        <f t="shared" si="44"/>
        <v>2106010.1900000004</v>
      </c>
      <c r="J47" s="53">
        <f t="shared" si="44"/>
        <v>-5741.4</v>
      </c>
      <c r="K47" s="54">
        <f t="shared" si="44"/>
        <v>2103661.85</v>
      </c>
      <c r="L47" s="53">
        <f t="shared" si="44"/>
        <v>38749.120000000003</v>
      </c>
      <c r="M47" s="54">
        <f t="shared" si="44"/>
        <v>2199658.87</v>
      </c>
      <c r="N47" s="55">
        <f t="shared" si="5"/>
        <v>2199658.87</v>
      </c>
      <c r="O47" s="56">
        <f t="shared" si="6"/>
        <v>613762.11999999988</v>
      </c>
      <c r="P47" s="10"/>
      <c r="Q47" s="6"/>
      <c r="R47" s="6"/>
      <c r="S47" s="6"/>
    </row>
    <row r="48" spans="1:19" ht="65.25" customHeight="1" x14ac:dyDescent="0.25">
      <c r="A48" s="113" t="s">
        <v>65</v>
      </c>
      <c r="B48" s="114" t="s">
        <v>64</v>
      </c>
      <c r="C48" s="24">
        <f t="shared" ref="C48:M48" si="45">C49+C54+C76+C127</f>
        <v>1585896.7500000002</v>
      </c>
      <c r="D48" s="57">
        <f t="shared" si="45"/>
        <v>515980.32</v>
      </c>
      <c r="E48" s="58">
        <f t="shared" si="45"/>
        <v>2101877.0700000003</v>
      </c>
      <c r="F48" s="59">
        <f t="shared" si="45"/>
        <v>270.31</v>
      </c>
      <c r="G48" s="60">
        <f t="shared" si="45"/>
        <v>2099907.2500000005</v>
      </c>
      <c r="H48" s="57">
        <f t="shared" si="45"/>
        <v>0</v>
      </c>
      <c r="I48" s="58">
        <f t="shared" si="45"/>
        <v>2099907.2500000005</v>
      </c>
      <c r="J48" s="57">
        <f t="shared" si="45"/>
        <v>-9786.7999999999993</v>
      </c>
      <c r="K48" s="58">
        <f t="shared" si="45"/>
        <v>2093473.51</v>
      </c>
      <c r="L48" s="57">
        <f t="shared" si="45"/>
        <v>33752.550000000003</v>
      </c>
      <c r="M48" s="58">
        <f t="shared" si="45"/>
        <v>2184473.96</v>
      </c>
      <c r="N48" s="61">
        <f t="shared" si="5"/>
        <v>2184473.96</v>
      </c>
      <c r="O48" s="62">
        <f t="shared" si="6"/>
        <v>598577.20999999973</v>
      </c>
      <c r="P48" s="10"/>
      <c r="Q48" s="6"/>
      <c r="R48" s="6"/>
      <c r="S48" s="6"/>
    </row>
    <row r="49" spans="1:19" ht="31.5" customHeight="1" x14ac:dyDescent="0.2">
      <c r="A49" s="115" t="s">
        <v>66</v>
      </c>
      <c r="B49" s="116" t="s">
        <v>67</v>
      </c>
      <c r="C49" s="13">
        <f>C50</f>
        <v>467194</v>
      </c>
      <c r="D49" s="37">
        <f t="shared" ref="D49:L49" si="46">D50</f>
        <v>0</v>
      </c>
      <c r="E49" s="38">
        <f t="shared" si="46"/>
        <v>467194</v>
      </c>
      <c r="F49" s="39">
        <f t="shared" si="46"/>
        <v>0</v>
      </c>
      <c r="G49" s="40">
        <f t="shared" si="46"/>
        <v>467194</v>
      </c>
      <c r="H49" s="37">
        <f t="shared" si="46"/>
        <v>0</v>
      </c>
      <c r="I49" s="38">
        <f t="shared" si="46"/>
        <v>467194</v>
      </c>
      <c r="J49" s="37">
        <f t="shared" si="46"/>
        <v>0</v>
      </c>
      <c r="K49" s="38">
        <f t="shared" si="46"/>
        <v>467194</v>
      </c>
      <c r="L49" s="37">
        <f t="shared" si="46"/>
        <v>0</v>
      </c>
      <c r="M49" s="38">
        <f>M50+M52</f>
        <v>524441.9</v>
      </c>
      <c r="N49" s="41">
        <f t="shared" si="5"/>
        <v>524441.9</v>
      </c>
      <c r="O49" s="42">
        <f t="shared" si="6"/>
        <v>57247.900000000023</v>
      </c>
      <c r="P49" s="10"/>
      <c r="Q49" s="6"/>
      <c r="R49" s="6"/>
      <c r="S49" s="6"/>
    </row>
    <row r="50" spans="1:19" s="5" customFormat="1" ht="30" customHeight="1" x14ac:dyDescent="0.2">
      <c r="A50" s="115" t="s">
        <v>68</v>
      </c>
      <c r="B50" s="116" t="s">
        <v>69</v>
      </c>
      <c r="C50" s="17">
        <f>C51</f>
        <v>467194</v>
      </c>
      <c r="D50" s="47">
        <f t="shared" ref="D50:M50" si="47">D51</f>
        <v>0</v>
      </c>
      <c r="E50" s="48">
        <f t="shared" si="47"/>
        <v>467194</v>
      </c>
      <c r="F50" s="49">
        <f t="shared" si="47"/>
        <v>0</v>
      </c>
      <c r="G50" s="50">
        <f t="shared" si="47"/>
        <v>467194</v>
      </c>
      <c r="H50" s="47">
        <f t="shared" si="47"/>
        <v>0</v>
      </c>
      <c r="I50" s="48">
        <f t="shared" si="47"/>
        <v>467194</v>
      </c>
      <c r="J50" s="47">
        <f t="shared" si="47"/>
        <v>0</v>
      </c>
      <c r="K50" s="48">
        <f t="shared" si="47"/>
        <v>467194</v>
      </c>
      <c r="L50" s="47">
        <f t="shared" si="47"/>
        <v>0</v>
      </c>
      <c r="M50" s="48">
        <f t="shared" si="47"/>
        <v>467194</v>
      </c>
      <c r="N50" s="41">
        <f t="shared" si="5"/>
        <v>467194</v>
      </c>
      <c r="O50" s="42">
        <f t="shared" si="6"/>
        <v>0</v>
      </c>
      <c r="P50" s="10"/>
      <c r="Q50" s="6"/>
      <c r="R50" s="6"/>
      <c r="S50" s="6"/>
    </row>
    <row r="51" spans="1:19" ht="54" customHeight="1" x14ac:dyDescent="0.2">
      <c r="A51" s="117" t="s">
        <v>70</v>
      </c>
      <c r="B51" s="118" t="s">
        <v>71</v>
      </c>
      <c r="C51" s="11">
        <v>467194</v>
      </c>
      <c r="D51" s="63">
        <v>0</v>
      </c>
      <c r="E51" s="44">
        <f>C51+D51</f>
        <v>467194</v>
      </c>
      <c r="F51" s="63">
        <v>0</v>
      </c>
      <c r="G51" s="64">
        <f>E51+F51</f>
        <v>467194</v>
      </c>
      <c r="H51" s="63">
        <v>0</v>
      </c>
      <c r="I51" s="46">
        <f>G51+H51</f>
        <v>467194</v>
      </c>
      <c r="J51" s="63">
        <v>0</v>
      </c>
      <c r="K51" s="44">
        <f t="shared" ref="K51:M51" si="48">I51+J51</f>
        <v>467194</v>
      </c>
      <c r="L51" s="63">
        <v>0</v>
      </c>
      <c r="M51" s="44">
        <f t="shared" si="48"/>
        <v>467194</v>
      </c>
      <c r="N51" s="44">
        <f t="shared" si="5"/>
        <v>467194</v>
      </c>
      <c r="O51" s="43">
        <f t="shared" si="6"/>
        <v>0</v>
      </c>
      <c r="P51" s="10"/>
    </row>
    <row r="52" spans="1:19" ht="37.5" customHeight="1" x14ac:dyDescent="0.2">
      <c r="A52" s="119" t="s">
        <v>251</v>
      </c>
      <c r="B52" s="116" t="s">
        <v>257</v>
      </c>
      <c r="C52" s="17">
        <f t="shared" ref="C52:M52" si="49">C53</f>
        <v>0</v>
      </c>
      <c r="D52" s="47">
        <f t="shared" si="49"/>
        <v>0</v>
      </c>
      <c r="E52" s="48">
        <f t="shared" si="49"/>
        <v>0</v>
      </c>
      <c r="F52" s="49">
        <f t="shared" si="49"/>
        <v>0</v>
      </c>
      <c r="G52" s="50">
        <f t="shared" si="49"/>
        <v>0</v>
      </c>
      <c r="H52" s="47">
        <f t="shared" si="49"/>
        <v>0</v>
      </c>
      <c r="I52" s="48">
        <f t="shared" si="49"/>
        <v>0</v>
      </c>
      <c r="J52" s="47">
        <f t="shared" si="49"/>
        <v>0</v>
      </c>
      <c r="K52" s="48">
        <f t="shared" si="49"/>
        <v>0</v>
      </c>
      <c r="L52" s="47">
        <f t="shared" si="49"/>
        <v>57247.9</v>
      </c>
      <c r="M52" s="48">
        <f t="shared" si="49"/>
        <v>57247.9</v>
      </c>
      <c r="N52" s="41">
        <f t="shared" ref="N52:N53" si="50">M52</f>
        <v>57247.9</v>
      </c>
      <c r="O52" s="42">
        <f t="shared" ref="O52:O53" si="51">N52-C52</f>
        <v>57247.9</v>
      </c>
      <c r="P52" s="10"/>
    </row>
    <row r="53" spans="1:19" ht="53.25" customHeight="1" x14ac:dyDescent="0.2">
      <c r="A53" s="117" t="s">
        <v>252</v>
      </c>
      <c r="B53" s="118" t="s">
        <v>253</v>
      </c>
      <c r="C53" s="11">
        <v>0</v>
      </c>
      <c r="D53" s="63">
        <v>0</v>
      </c>
      <c r="E53" s="44">
        <f>C53+D53</f>
        <v>0</v>
      </c>
      <c r="F53" s="63">
        <v>0</v>
      </c>
      <c r="G53" s="64">
        <f>E53+F53</f>
        <v>0</v>
      </c>
      <c r="H53" s="63">
        <v>0</v>
      </c>
      <c r="I53" s="46">
        <f>G53+H53</f>
        <v>0</v>
      </c>
      <c r="J53" s="63">
        <v>0</v>
      </c>
      <c r="K53" s="44">
        <f t="shared" ref="K53" si="52">I53+J53</f>
        <v>0</v>
      </c>
      <c r="L53" s="63">
        <v>57247.9</v>
      </c>
      <c r="M53" s="44">
        <f t="shared" ref="M53" si="53">K53+L53</f>
        <v>57247.9</v>
      </c>
      <c r="N53" s="44">
        <f t="shared" si="50"/>
        <v>57247.9</v>
      </c>
      <c r="O53" s="43">
        <f t="shared" si="51"/>
        <v>57247.9</v>
      </c>
      <c r="P53" s="10"/>
    </row>
    <row r="54" spans="1:19" ht="42.75" customHeight="1" x14ac:dyDescent="0.2">
      <c r="A54" s="115" t="s">
        <v>72</v>
      </c>
      <c r="B54" s="116" t="s">
        <v>73</v>
      </c>
      <c r="C54" s="19">
        <f>C55+C57+C61+C63+C65+C67+C59</f>
        <v>191549.28999999998</v>
      </c>
      <c r="D54" s="65">
        <v>515412.71</v>
      </c>
      <c r="E54" s="68">
        <f>E55+E57+E59+E61+E63+E65+E67</f>
        <v>706962</v>
      </c>
      <c r="F54" s="66">
        <v>0</v>
      </c>
      <c r="G54" s="67">
        <f>G55+G57+G61+G63+G65+G67+G59</f>
        <v>704721.87</v>
      </c>
      <c r="H54" s="65">
        <f t="shared" ref="G54:K54" si="54">H55+H57+H61+H63+H65+H67</f>
        <v>0</v>
      </c>
      <c r="I54" s="68">
        <f>I55+I57+I61+I63+I65+I67+I59</f>
        <v>704721.87</v>
      </c>
      <c r="J54" s="65">
        <f>J55+J57+J61+J63+J65+J67+J59</f>
        <v>0</v>
      </c>
      <c r="K54" s="68">
        <f>K55+K57+K61+K63+K65+K67+K59</f>
        <v>704721.87</v>
      </c>
      <c r="L54" s="65">
        <f>L55+L57+L61+L63+L65+L67+L59</f>
        <v>22748.76</v>
      </c>
      <c r="M54" s="68">
        <f>M55+M57+M61+M63+M65+M67+M59</f>
        <v>727470.63</v>
      </c>
      <c r="N54" s="41">
        <f t="shared" si="5"/>
        <v>727470.63</v>
      </c>
      <c r="O54" s="42">
        <f t="shared" si="6"/>
        <v>535921.34000000008</v>
      </c>
      <c r="P54" s="10"/>
    </row>
    <row r="55" spans="1:19" ht="157.5" hidden="1" customHeight="1" x14ac:dyDescent="0.2">
      <c r="A55" s="120" t="s">
        <v>238</v>
      </c>
      <c r="B55" s="121" t="s">
        <v>258</v>
      </c>
      <c r="C55" s="19">
        <f>C56</f>
        <v>0</v>
      </c>
      <c r="D55" s="65">
        <f t="shared" ref="D55:M55" si="55">D56</f>
        <v>0</v>
      </c>
      <c r="E55" s="68">
        <f t="shared" si="55"/>
        <v>0</v>
      </c>
      <c r="F55" s="66">
        <f t="shared" si="55"/>
        <v>0</v>
      </c>
      <c r="G55" s="67">
        <f t="shared" si="55"/>
        <v>0</v>
      </c>
      <c r="H55" s="65">
        <f t="shared" si="55"/>
        <v>0</v>
      </c>
      <c r="I55" s="68">
        <f t="shared" si="55"/>
        <v>0</v>
      </c>
      <c r="J55" s="65">
        <f t="shared" si="55"/>
        <v>0</v>
      </c>
      <c r="K55" s="68">
        <f t="shared" si="55"/>
        <v>0</v>
      </c>
      <c r="L55" s="65">
        <f t="shared" si="55"/>
        <v>0</v>
      </c>
      <c r="M55" s="68">
        <f t="shared" si="55"/>
        <v>0</v>
      </c>
      <c r="N55" s="41">
        <f t="shared" si="5"/>
        <v>0</v>
      </c>
      <c r="O55" s="42">
        <f t="shared" si="6"/>
        <v>0</v>
      </c>
      <c r="P55" s="10"/>
    </row>
    <row r="56" spans="1:19" ht="160.5" hidden="1" customHeight="1" x14ac:dyDescent="0.2">
      <c r="A56" s="122" t="s">
        <v>236</v>
      </c>
      <c r="B56" s="123" t="s">
        <v>237</v>
      </c>
      <c r="C56" s="11"/>
      <c r="D56" s="64">
        <v>0</v>
      </c>
      <c r="E56" s="44">
        <f>C56+D56</f>
        <v>0</v>
      </c>
      <c r="F56" s="64">
        <v>0</v>
      </c>
      <c r="G56" s="64">
        <f>E56+F56</f>
        <v>0</v>
      </c>
      <c r="H56" s="64">
        <v>0</v>
      </c>
      <c r="I56" s="46">
        <f>G56+H56</f>
        <v>0</v>
      </c>
      <c r="J56" s="64">
        <v>0</v>
      </c>
      <c r="K56" s="44">
        <f t="shared" ref="K56" si="56">I56+J56</f>
        <v>0</v>
      </c>
      <c r="L56" s="64">
        <v>0</v>
      </c>
      <c r="M56" s="44">
        <f t="shared" ref="M56" si="57">K56+L56</f>
        <v>0</v>
      </c>
      <c r="N56" s="44">
        <f t="shared" si="5"/>
        <v>0</v>
      </c>
      <c r="O56" s="46">
        <f t="shared" si="6"/>
        <v>0</v>
      </c>
      <c r="P56" s="10"/>
    </row>
    <row r="57" spans="1:19" ht="140.25" customHeight="1" x14ac:dyDescent="0.2">
      <c r="A57" s="95" t="s">
        <v>74</v>
      </c>
      <c r="B57" s="124" t="s">
        <v>75</v>
      </c>
      <c r="C57" s="19">
        <f>C58</f>
        <v>93796.95</v>
      </c>
      <c r="D57" s="65">
        <f t="shared" ref="D57:M57" si="58">D58</f>
        <v>515902.5</v>
      </c>
      <c r="E57" s="68">
        <f t="shared" si="58"/>
        <v>609699.44999999995</v>
      </c>
      <c r="F57" s="66">
        <v>0</v>
      </c>
      <c r="G57" s="67">
        <f t="shared" si="58"/>
        <v>609699.44999999995</v>
      </c>
      <c r="H57" s="65">
        <f t="shared" si="58"/>
        <v>0</v>
      </c>
      <c r="I57" s="68">
        <f t="shared" si="58"/>
        <v>609699.44999999995</v>
      </c>
      <c r="J57" s="65">
        <f t="shared" si="58"/>
        <v>0</v>
      </c>
      <c r="K57" s="68">
        <f t="shared" si="58"/>
        <v>609699.44999999995</v>
      </c>
      <c r="L57" s="65">
        <f t="shared" si="58"/>
        <v>22807.66</v>
      </c>
      <c r="M57" s="68">
        <f t="shared" si="58"/>
        <v>632507.11</v>
      </c>
      <c r="N57" s="41">
        <f t="shared" si="5"/>
        <v>632507.11</v>
      </c>
      <c r="O57" s="42">
        <f t="shared" si="6"/>
        <v>538710.16</v>
      </c>
      <c r="P57" s="10"/>
    </row>
    <row r="58" spans="1:19" ht="148.5" customHeight="1" x14ac:dyDescent="0.2">
      <c r="A58" s="97" t="s">
        <v>76</v>
      </c>
      <c r="B58" s="100" t="s">
        <v>77</v>
      </c>
      <c r="C58" s="25">
        <v>93796.95</v>
      </c>
      <c r="D58" s="63">
        <v>515902.5</v>
      </c>
      <c r="E58" s="44">
        <f>C58+D58</f>
        <v>609699.44999999995</v>
      </c>
      <c r="F58" s="63">
        <v>0</v>
      </c>
      <c r="G58" s="64">
        <f>E58+F58</f>
        <v>609699.44999999995</v>
      </c>
      <c r="H58" s="63">
        <v>0</v>
      </c>
      <c r="I58" s="46">
        <f>G58+H58</f>
        <v>609699.44999999995</v>
      </c>
      <c r="J58" s="63">
        <v>0</v>
      </c>
      <c r="K58" s="44">
        <f t="shared" ref="K58:K60" si="59">I58+J58</f>
        <v>609699.44999999995</v>
      </c>
      <c r="L58" s="63">
        <v>22807.66</v>
      </c>
      <c r="M58" s="64">
        <f>K58+L58</f>
        <v>632507.11</v>
      </c>
      <c r="N58" s="44">
        <f t="shared" si="5"/>
        <v>632507.11</v>
      </c>
      <c r="O58" s="43">
        <f t="shared" si="6"/>
        <v>538710.16</v>
      </c>
      <c r="P58" s="10"/>
    </row>
    <row r="59" spans="1:19" ht="122.25" customHeight="1" x14ac:dyDescent="0.2">
      <c r="A59" s="120" t="s">
        <v>238</v>
      </c>
      <c r="B59" s="121" t="s">
        <v>258</v>
      </c>
      <c r="C59" s="20">
        <f t="shared" ref="C59:L61" si="60">C60</f>
        <v>1444</v>
      </c>
      <c r="D59" s="65">
        <f t="shared" si="60"/>
        <v>0</v>
      </c>
      <c r="E59" s="65">
        <f t="shared" si="60"/>
        <v>1444</v>
      </c>
      <c r="F59" s="66">
        <f t="shared" si="60"/>
        <v>0</v>
      </c>
      <c r="G59" s="66">
        <f t="shared" si="60"/>
        <v>1444</v>
      </c>
      <c r="H59" s="65">
        <f t="shared" si="60"/>
        <v>0</v>
      </c>
      <c r="I59" s="65">
        <f t="shared" si="60"/>
        <v>1444</v>
      </c>
      <c r="J59" s="65">
        <f t="shared" si="60"/>
        <v>0</v>
      </c>
      <c r="K59" s="65">
        <f t="shared" si="60"/>
        <v>1444</v>
      </c>
      <c r="L59" s="65">
        <f t="shared" si="60"/>
        <v>0</v>
      </c>
      <c r="M59" s="69">
        <f>K59+L59</f>
        <v>1444</v>
      </c>
      <c r="N59" s="41">
        <f t="shared" si="5"/>
        <v>1444</v>
      </c>
      <c r="O59" s="42">
        <f t="shared" si="6"/>
        <v>0</v>
      </c>
      <c r="P59" s="10"/>
    </row>
    <row r="60" spans="1:19" ht="122.25" customHeight="1" x14ac:dyDescent="0.2">
      <c r="A60" s="97" t="s">
        <v>236</v>
      </c>
      <c r="B60" s="100" t="s">
        <v>237</v>
      </c>
      <c r="C60" s="11">
        <v>1444</v>
      </c>
      <c r="D60" s="63">
        <v>0</v>
      </c>
      <c r="E60" s="44">
        <f>C60+D60</f>
        <v>1444</v>
      </c>
      <c r="F60" s="70">
        <v>0</v>
      </c>
      <c r="G60" s="71">
        <f>E60+F60</f>
        <v>1444</v>
      </c>
      <c r="H60" s="63">
        <v>0</v>
      </c>
      <c r="I60" s="72">
        <f>G60+H60</f>
        <v>1444</v>
      </c>
      <c r="J60" s="63">
        <v>0</v>
      </c>
      <c r="K60" s="44">
        <f t="shared" si="59"/>
        <v>1444</v>
      </c>
      <c r="L60" s="63">
        <v>0</v>
      </c>
      <c r="M60" s="64">
        <f>K60+L60</f>
        <v>1444</v>
      </c>
      <c r="N60" s="44">
        <f t="shared" si="5"/>
        <v>1444</v>
      </c>
      <c r="O60" s="43">
        <f t="shared" si="6"/>
        <v>0</v>
      </c>
      <c r="P60" s="10"/>
    </row>
    <row r="61" spans="1:19" ht="94.5" customHeight="1" x14ac:dyDescent="0.2">
      <c r="A61" s="95" t="s">
        <v>78</v>
      </c>
      <c r="B61" s="125" t="s">
        <v>79</v>
      </c>
      <c r="C61" s="19">
        <f>C62</f>
        <v>33783.26</v>
      </c>
      <c r="D61" s="65">
        <f t="shared" si="60"/>
        <v>0</v>
      </c>
      <c r="E61" s="68">
        <f t="shared" si="60"/>
        <v>33783.26</v>
      </c>
      <c r="F61" s="66">
        <f t="shared" si="60"/>
        <v>0</v>
      </c>
      <c r="G61" s="67">
        <f t="shared" si="60"/>
        <v>33783.26</v>
      </c>
      <c r="H61" s="65">
        <f t="shared" si="60"/>
        <v>0</v>
      </c>
      <c r="I61" s="68">
        <f t="shared" si="60"/>
        <v>33783.26</v>
      </c>
      <c r="J61" s="65">
        <f t="shared" si="60"/>
        <v>0</v>
      </c>
      <c r="K61" s="68">
        <f t="shared" si="60"/>
        <v>33783.26</v>
      </c>
      <c r="L61" s="65">
        <f t="shared" si="60"/>
        <v>0</v>
      </c>
      <c r="M61" s="68">
        <f t="shared" ref="D61:M63" si="61">M62</f>
        <v>33783.26</v>
      </c>
      <c r="N61" s="41">
        <f t="shared" si="5"/>
        <v>33783.26</v>
      </c>
      <c r="O61" s="42">
        <f t="shared" si="6"/>
        <v>0</v>
      </c>
      <c r="P61" s="10"/>
    </row>
    <row r="62" spans="1:19" ht="107.25" customHeight="1" x14ac:dyDescent="0.2">
      <c r="A62" s="97" t="s">
        <v>80</v>
      </c>
      <c r="B62" s="100" t="s">
        <v>81</v>
      </c>
      <c r="C62" s="25">
        <v>33783.26</v>
      </c>
      <c r="D62" s="63">
        <v>0</v>
      </c>
      <c r="E62" s="44">
        <f>C62+D62</f>
        <v>33783.26</v>
      </c>
      <c r="F62" s="63">
        <v>0</v>
      </c>
      <c r="G62" s="64">
        <f>E62+F62</f>
        <v>33783.26</v>
      </c>
      <c r="H62" s="63">
        <v>0</v>
      </c>
      <c r="I62" s="46">
        <f>G62+H62</f>
        <v>33783.26</v>
      </c>
      <c r="J62" s="63">
        <v>0</v>
      </c>
      <c r="K62" s="44">
        <f t="shared" ref="K62" si="62">I62+J62</f>
        <v>33783.26</v>
      </c>
      <c r="L62" s="63">
        <v>0</v>
      </c>
      <c r="M62" s="64">
        <f>K62+L62</f>
        <v>33783.26</v>
      </c>
      <c r="N62" s="44">
        <f t="shared" si="5"/>
        <v>33783.26</v>
      </c>
      <c r="O62" s="43">
        <f t="shared" si="6"/>
        <v>0</v>
      </c>
      <c r="P62" s="10"/>
    </row>
    <row r="63" spans="1:19" ht="81.75" customHeight="1" x14ac:dyDescent="0.2">
      <c r="A63" s="95" t="s">
        <v>244</v>
      </c>
      <c r="B63" s="125" t="s">
        <v>245</v>
      </c>
      <c r="C63" s="19">
        <f>C64</f>
        <v>0</v>
      </c>
      <c r="D63" s="65">
        <f t="shared" si="61"/>
        <v>1570.35</v>
      </c>
      <c r="E63" s="68">
        <f t="shared" si="61"/>
        <v>1570.35</v>
      </c>
      <c r="F63" s="66">
        <f t="shared" si="61"/>
        <v>0</v>
      </c>
      <c r="G63" s="67">
        <f t="shared" si="61"/>
        <v>1570.35</v>
      </c>
      <c r="H63" s="65">
        <f t="shared" si="61"/>
        <v>0</v>
      </c>
      <c r="I63" s="68">
        <f t="shared" si="61"/>
        <v>1570.35</v>
      </c>
      <c r="J63" s="65">
        <f t="shared" si="61"/>
        <v>0</v>
      </c>
      <c r="K63" s="68">
        <f t="shared" si="61"/>
        <v>1570.35</v>
      </c>
      <c r="L63" s="65">
        <f t="shared" si="61"/>
        <v>0</v>
      </c>
      <c r="M63" s="68">
        <f t="shared" si="61"/>
        <v>1570.35</v>
      </c>
      <c r="N63" s="41">
        <f t="shared" si="5"/>
        <v>1570.35</v>
      </c>
      <c r="O63" s="42">
        <f t="shared" si="6"/>
        <v>1570.35</v>
      </c>
      <c r="P63" s="10"/>
    </row>
    <row r="64" spans="1:19" ht="82.5" customHeight="1" x14ac:dyDescent="0.2">
      <c r="A64" s="97" t="s">
        <v>243</v>
      </c>
      <c r="B64" s="126" t="s">
        <v>245</v>
      </c>
      <c r="C64" s="25"/>
      <c r="D64" s="43">
        <v>1570.35</v>
      </c>
      <c r="E64" s="44">
        <v>1570.35</v>
      </c>
      <c r="F64" s="63">
        <v>0</v>
      </c>
      <c r="G64" s="64">
        <f>E64+F64</f>
        <v>1570.35</v>
      </c>
      <c r="H64" s="63">
        <v>0</v>
      </c>
      <c r="I64" s="46">
        <f>G64+H64</f>
        <v>1570.35</v>
      </c>
      <c r="J64" s="63">
        <v>0</v>
      </c>
      <c r="K64" s="44">
        <f t="shared" ref="K64" si="63">I64+J64</f>
        <v>1570.35</v>
      </c>
      <c r="L64" s="63">
        <v>0</v>
      </c>
      <c r="M64" s="64">
        <f>K64+L64</f>
        <v>1570.35</v>
      </c>
      <c r="N64" s="44">
        <f t="shared" si="5"/>
        <v>1570.35</v>
      </c>
      <c r="O64" s="43">
        <f t="shared" si="6"/>
        <v>1570.35</v>
      </c>
      <c r="P64" s="10"/>
    </row>
    <row r="65" spans="1:16" ht="27" customHeight="1" x14ac:dyDescent="0.2">
      <c r="A65" s="127" t="s">
        <v>82</v>
      </c>
      <c r="B65" s="128" t="s">
        <v>83</v>
      </c>
      <c r="C65" s="19">
        <f>C66</f>
        <v>344.06</v>
      </c>
      <c r="D65" s="65">
        <f t="shared" ref="D65:M65" si="64">D66</f>
        <v>0</v>
      </c>
      <c r="E65" s="68">
        <f t="shared" si="64"/>
        <v>344.06</v>
      </c>
      <c r="F65" s="66">
        <f t="shared" si="64"/>
        <v>0</v>
      </c>
      <c r="G65" s="67">
        <f t="shared" si="64"/>
        <v>344.06</v>
      </c>
      <c r="H65" s="65">
        <f t="shared" si="64"/>
        <v>0</v>
      </c>
      <c r="I65" s="68">
        <f t="shared" si="64"/>
        <v>344.06</v>
      </c>
      <c r="J65" s="65">
        <f t="shared" si="64"/>
        <v>0</v>
      </c>
      <c r="K65" s="68">
        <f t="shared" si="64"/>
        <v>344.06</v>
      </c>
      <c r="L65" s="65">
        <f t="shared" si="64"/>
        <v>0</v>
      </c>
      <c r="M65" s="68">
        <f t="shared" si="64"/>
        <v>344.06</v>
      </c>
      <c r="N65" s="41">
        <f t="shared" si="5"/>
        <v>344.06</v>
      </c>
      <c r="O65" s="42">
        <f t="shared" si="6"/>
        <v>0</v>
      </c>
      <c r="P65" s="10"/>
    </row>
    <row r="66" spans="1:16" ht="38.25" x14ac:dyDescent="0.2">
      <c r="A66" s="129" t="s">
        <v>84</v>
      </c>
      <c r="B66" s="130" t="s">
        <v>85</v>
      </c>
      <c r="C66" s="11">
        <v>344.06</v>
      </c>
      <c r="D66" s="43"/>
      <c r="E66" s="44">
        <f>C66+D66</f>
        <v>344.06</v>
      </c>
      <c r="F66" s="63">
        <v>0</v>
      </c>
      <c r="G66" s="64">
        <f>E66+F66</f>
        <v>344.06</v>
      </c>
      <c r="H66" s="63">
        <v>0</v>
      </c>
      <c r="I66" s="46">
        <f>G66+H66</f>
        <v>344.06</v>
      </c>
      <c r="J66" s="63">
        <v>0</v>
      </c>
      <c r="K66" s="44">
        <f t="shared" ref="K66" si="65">I66+J66</f>
        <v>344.06</v>
      </c>
      <c r="L66" s="63">
        <v>0</v>
      </c>
      <c r="M66" s="64">
        <f>K66+L66</f>
        <v>344.06</v>
      </c>
      <c r="N66" s="44">
        <f t="shared" si="5"/>
        <v>344.06</v>
      </c>
      <c r="O66" s="43">
        <f t="shared" si="6"/>
        <v>0</v>
      </c>
      <c r="P66" s="10"/>
    </row>
    <row r="67" spans="1:16" x14ac:dyDescent="0.2">
      <c r="A67" s="95" t="s">
        <v>86</v>
      </c>
      <c r="B67" s="125" t="s">
        <v>87</v>
      </c>
      <c r="C67" s="19">
        <f>C68</f>
        <v>62181.020000000004</v>
      </c>
      <c r="D67" s="65">
        <f t="shared" ref="D67:M67" si="66">D68</f>
        <v>-2060.14</v>
      </c>
      <c r="E67" s="68">
        <f t="shared" si="66"/>
        <v>60120.880000000005</v>
      </c>
      <c r="F67" s="66">
        <f t="shared" si="66"/>
        <v>0</v>
      </c>
      <c r="G67" s="67">
        <f t="shared" si="66"/>
        <v>57880.75</v>
      </c>
      <c r="H67" s="65">
        <f t="shared" si="66"/>
        <v>0</v>
      </c>
      <c r="I67" s="68">
        <f t="shared" si="66"/>
        <v>57880.75</v>
      </c>
      <c r="J67" s="65">
        <f t="shared" si="66"/>
        <v>0</v>
      </c>
      <c r="K67" s="68">
        <f t="shared" si="66"/>
        <v>57880.75</v>
      </c>
      <c r="L67" s="65">
        <f t="shared" si="66"/>
        <v>-58.9</v>
      </c>
      <c r="M67" s="68">
        <f t="shared" si="66"/>
        <v>57821.850000000006</v>
      </c>
      <c r="N67" s="41">
        <f t="shared" si="5"/>
        <v>57821.850000000006</v>
      </c>
      <c r="O67" s="42">
        <f t="shared" si="6"/>
        <v>-4359.1699999999983</v>
      </c>
      <c r="P67" s="10"/>
    </row>
    <row r="68" spans="1:16" ht="25.5" x14ac:dyDescent="0.2">
      <c r="A68" s="95" t="s">
        <v>88</v>
      </c>
      <c r="B68" s="108" t="s">
        <v>89</v>
      </c>
      <c r="C68" s="19">
        <f>C69+C70+C71+C72+C73+C75+C74</f>
        <v>62181.020000000004</v>
      </c>
      <c r="D68" s="65">
        <f t="shared" ref="D68:L68" si="67">D69+D70+D71+D72+D73+D75</f>
        <v>-2060.14</v>
      </c>
      <c r="E68" s="68">
        <f>E69+E70+E71+E72+E73+E75+E74</f>
        <v>60120.880000000005</v>
      </c>
      <c r="F68" s="66">
        <v>0</v>
      </c>
      <c r="G68" s="67">
        <f>G69+G70+G71+G72+G73+G75+G74</f>
        <v>57880.75</v>
      </c>
      <c r="H68" s="65">
        <f t="shared" si="67"/>
        <v>0</v>
      </c>
      <c r="I68" s="68">
        <f>I69+I70+I71+I72+I73+I75+I74</f>
        <v>57880.75</v>
      </c>
      <c r="J68" s="65">
        <f t="shared" si="67"/>
        <v>0</v>
      </c>
      <c r="K68" s="68">
        <f>K69+K70+K71+K72+K73+K75+K74</f>
        <v>57880.75</v>
      </c>
      <c r="L68" s="65">
        <f t="shared" si="67"/>
        <v>-58.9</v>
      </c>
      <c r="M68" s="68">
        <f>M69+M70+M71+M72+M73+M75+M74</f>
        <v>57821.850000000006</v>
      </c>
      <c r="N68" s="41">
        <f t="shared" si="5"/>
        <v>57821.850000000006</v>
      </c>
      <c r="O68" s="68">
        <f>O69+O70+O71+O72+O73+O75+O74</f>
        <v>-4359.1700000000019</v>
      </c>
      <c r="P68" s="10"/>
    </row>
    <row r="69" spans="1:16" ht="108.75" hidden="1" customHeight="1" x14ac:dyDescent="0.2">
      <c r="A69" s="131" t="s">
        <v>90</v>
      </c>
      <c r="B69" s="132" t="s">
        <v>91</v>
      </c>
      <c r="C69" s="25">
        <v>0</v>
      </c>
      <c r="D69" s="133"/>
      <c r="E69" s="44">
        <f t="shared" ref="E69:G75" si="68">C69+D69</f>
        <v>0</v>
      </c>
      <c r="F69" s="73"/>
      <c r="G69" s="44">
        <f t="shared" si="68"/>
        <v>0</v>
      </c>
      <c r="H69" s="73">
        <v>0</v>
      </c>
      <c r="I69" s="46">
        <f t="shared" ref="I69:I75" si="69">G69+H69</f>
        <v>0</v>
      </c>
      <c r="J69" s="73">
        <v>0</v>
      </c>
      <c r="K69" s="44">
        <f t="shared" ref="K69:K75" si="70">I69+J69</f>
        <v>0</v>
      </c>
      <c r="L69" s="73">
        <v>0</v>
      </c>
      <c r="M69" s="74">
        <f t="shared" ref="M69:M75" si="71">K69+L69</f>
        <v>0</v>
      </c>
      <c r="N69" s="44">
        <f t="shared" si="5"/>
        <v>0</v>
      </c>
      <c r="O69" s="43">
        <f t="shared" si="6"/>
        <v>0</v>
      </c>
      <c r="P69" s="10"/>
    </row>
    <row r="70" spans="1:16" ht="90" hidden="1" customHeight="1" x14ac:dyDescent="0.2">
      <c r="A70" s="131" t="s">
        <v>92</v>
      </c>
      <c r="B70" s="132" t="s">
        <v>93</v>
      </c>
      <c r="C70" s="25">
        <v>0</v>
      </c>
      <c r="D70" s="133"/>
      <c r="E70" s="44">
        <f t="shared" si="68"/>
        <v>0</v>
      </c>
      <c r="F70" s="73">
        <v>0</v>
      </c>
      <c r="G70" s="44">
        <f t="shared" si="68"/>
        <v>0</v>
      </c>
      <c r="H70" s="73">
        <v>0</v>
      </c>
      <c r="I70" s="46">
        <f t="shared" si="69"/>
        <v>0</v>
      </c>
      <c r="J70" s="73">
        <v>0</v>
      </c>
      <c r="K70" s="44">
        <f t="shared" si="70"/>
        <v>0</v>
      </c>
      <c r="L70" s="73">
        <v>0</v>
      </c>
      <c r="M70" s="74">
        <f t="shared" si="71"/>
        <v>0</v>
      </c>
      <c r="N70" s="44">
        <f t="shared" si="5"/>
        <v>0</v>
      </c>
      <c r="O70" s="43">
        <f t="shared" si="6"/>
        <v>0</v>
      </c>
      <c r="P70" s="10"/>
    </row>
    <row r="71" spans="1:16" ht="42.75" customHeight="1" x14ac:dyDescent="0.2">
      <c r="A71" s="97" t="s">
        <v>94</v>
      </c>
      <c r="B71" s="100" t="s">
        <v>95</v>
      </c>
      <c r="C71" s="25">
        <v>23682.37</v>
      </c>
      <c r="D71" s="73">
        <v>-2060.14</v>
      </c>
      <c r="E71" s="44">
        <f t="shared" si="68"/>
        <v>21622.23</v>
      </c>
      <c r="F71" s="73">
        <v>-2240.13</v>
      </c>
      <c r="G71" s="44">
        <f t="shared" si="68"/>
        <v>19382.099999999999</v>
      </c>
      <c r="H71" s="73">
        <v>0</v>
      </c>
      <c r="I71" s="46">
        <f t="shared" si="69"/>
        <v>19382.099999999999</v>
      </c>
      <c r="J71" s="73">
        <v>0</v>
      </c>
      <c r="K71" s="44">
        <f t="shared" si="70"/>
        <v>19382.099999999999</v>
      </c>
      <c r="L71" s="73">
        <v>-58.9</v>
      </c>
      <c r="M71" s="74">
        <f t="shared" si="71"/>
        <v>19323.199999999997</v>
      </c>
      <c r="N71" s="44">
        <f t="shared" si="5"/>
        <v>19323.199999999997</v>
      </c>
      <c r="O71" s="43">
        <f t="shared" si="6"/>
        <v>-4359.1700000000019</v>
      </c>
      <c r="P71" s="10"/>
    </row>
    <row r="72" spans="1:16" ht="75.75" customHeight="1" x14ac:dyDescent="0.2">
      <c r="A72" s="97" t="s">
        <v>96</v>
      </c>
      <c r="B72" s="100" t="s">
        <v>97</v>
      </c>
      <c r="C72" s="25">
        <v>100</v>
      </c>
      <c r="D72" s="73">
        <v>0</v>
      </c>
      <c r="E72" s="44">
        <f t="shared" si="68"/>
        <v>100</v>
      </c>
      <c r="F72" s="73">
        <v>0</v>
      </c>
      <c r="G72" s="44">
        <f t="shared" si="68"/>
        <v>100</v>
      </c>
      <c r="H72" s="73">
        <v>0</v>
      </c>
      <c r="I72" s="46">
        <f t="shared" si="69"/>
        <v>100</v>
      </c>
      <c r="J72" s="73">
        <v>0</v>
      </c>
      <c r="K72" s="44">
        <f t="shared" si="70"/>
        <v>100</v>
      </c>
      <c r="L72" s="73">
        <v>0</v>
      </c>
      <c r="M72" s="74">
        <f t="shared" si="71"/>
        <v>100</v>
      </c>
      <c r="N72" s="44">
        <f t="shared" si="5"/>
        <v>100</v>
      </c>
      <c r="O72" s="43">
        <f t="shared" si="6"/>
        <v>0</v>
      </c>
      <c r="P72" s="10"/>
    </row>
    <row r="73" spans="1:16" ht="165.75" customHeight="1" x14ac:dyDescent="0.2">
      <c r="A73" s="97" t="s">
        <v>98</v>
      </c>
      <c r="B73" s="100" t="s">
        <v>99</v>
      </c>
      <c r="C73" s="25">
        <v>21484.66</v>
      </c>
      <c r="D73" s="73">
        <v>0</v>
      </c>
      <c r="E73" s="44">
        <f t="shared" si="68"/>
        <v>21484.66</v>
      </c>
      <c r="F73" s="73">
        <v>0</v>
      </c>
      <c r="G73" s="44">
        <f t="shared" si="68"/>
        <v>21484.66</v>
      </c>
      <c r="H73" s="73">
        <v>0</v>
      </c>
      <c r="I73" s="46">
        <f t="shared" si="69"/>
        <v>21484.66</v>
      </c>
      <c r="J73" s="73">
        <v>0</v>
      </c>
      <c r="K73" s="44">
        <f t="shared" si="70"/>
        <v>21484.66</v>
      </c>
      <c r="L73" s="73">
        <v>0</v>
      </c>
      <c r="M73" s="74">
        <f t="shared" si="71"/>
        <v>21484.66</v>
      </c>
      <c r="N73" s="44">
        <f t="shared" si="5"/>
        <v>21484.66</v>
      </c>
      <c r="O73" s="43">
        <f t="shared" si="6"/>
        <v>0</v>
      </c>
      <c r="P73" s="10"/>
    </row>
    <row r="74" spans="1:16" ht="81" customHeight="1" x14ac:dyDescent="0.2">
      <c r="A74" s="97" t="s">
        <v>239</v>
      </c>
      <c r="B74" s="100" t="s">
        <v>240</v>
      </c>
      <c r="C74" s="25">
        <v>16913.990000000002</v>
      </c>
      <c r="D74" s="43">
        <v>0</v>
      </c>
      <c r="E74" s="44">
        <f t="shared" ref="E74" si="72">C74+D74</f>
        <v>16913.990000000002</v>
      </c>
      <c r="F74" s="73">
        <v>0</v>
      </c>
      <c r="G74" s="44">
        <f t="shared" ref="G74" si="73">E74+F74</f>
        <v>16913.990000000002</v>
      </c>
      <c r="H74" s="73">
        <v>0</v>
      </c>
      <c r="I74" s="46">
        <f t="shared" ref="I74" si="74">G74+H74</f>
        <v>16913.990000000002</v>
      </c>
      <c r="J74" s="73">
        <v>0</v>
      </c>
      <c r="K74" s="44">
        <f t="shared" ref="K74" si="75">I74+J74</f>
        <v>16913.990000000002</v>
      </c>
      <c r="L74" s="73">
        <v>0</v>
      </c>
      <c r="M74" s="74">
        <f t="shared" ref="M74" si="76">K74+L74</f>
        <v>16913.990000000002</v>
      </c>
      <c r="N74" s="44">
        <f t="shared" ref="N74" si="77">M74</f>
        <v>16913.990000000002</v>
      </c>
      <c r="O74" s="43">
        <f t="shared" ref="O74" si="78">N74-C74</f>
        <v>0</v>
      </c>
      <c r="P74" s="10"/>
    </row>
    <row r="75" spans="1:16" ht="85.5" hidden="1" customHeight="1" x14ac:dyDescent="0.2">
      <c r="A75" s="97" t="s">
        <v>100</v>
      </c>
      <c r="B75" s="100" t="s">
        <v>101</v>
      </c>
      <c r="C75" s="25">
        <v>0</v>
      </c>
      <c r="D75" s="43"/>
      <c r="E75" s="44">
        <f t="shared" si="68"/>
        <v>0</v>
      </c>
      <c r="F75" s="73">
        <v>0</v>
      </c>
      <c r="G75" s="44">
        <f t="shared" si="68"/>
        <v>0</v>
      </c>
      <c r="H75" s="73">
        <v>0</v>
      </c>
      <c r="I75" s="46">
        <f t="shared" si="69"/>
        <v>0</v>
      </c>
      <c r="J75" s="73">
        <v>0</v>
      </c>
      <c r="K75" s="44">
        <f t="shared" si="70"/>
        <v>0</v>
      </c>
      <c r="L75" s="73">
        <v>0</v>
      </c>
      <c r="M75" s="74">
        <f t="shared" si="71"/>
        <v>0</v>
      </c>
      <c r="N75" s="44">
        <f t="shared" si="5"/>
        <v>0</v>
      </c>
      <c r="O75" s="43">
        <f t="shared" si="6"/>
        <v>0</v>
      </c>
      <c r="P75" s="10"/>
    </row>
    <row r="76" spans="1:16" ht="27.75" customHeight="1" x14ac:dyDescent="0.2">
      <c r="A76" s="95" t="s">
        <v>102</v>
      </c>
      <c r="B76" s="125" t="s">
        <v>103</v>
      </c>
      <c r="C76" s="19">
        <f>C77+C101+C103+C105+C109+C111+C113+C115+C117+C119+C121+C123+C107</f>
        <v>925996.6100000001</v>
      </c>
      <c r="D76" s="65">
        <f t="shared" ref="D76:L76" si="79">D77+D101+D103+D105+D109+D111+D113+D115+D117+D119+D121+D123</f>
        <v>567.61</v>
      </c>
      <c r="E76" s="68">
        <f>E77+E101+E103+E105+E109+E111+E113+E115+E117+E119+E121+E123+E107</f>
        <v>926564.22000000009</v>
      </c>
      <c r="F76" s="65">
        <f t="shared" si="79"/>
        <v>270.31</v>
      </c>
      <c r="G76" s="68">
        <f>G77+G101+G103+G105+G109+G111+G113+G115+G117+G119+G121+G123+G107</f>
        <v>926834.53</v>
      </c>
      <c r="H76" s="65">
        <f t="shared" si="79"/>
        <v>0</v>
      </c>
      <c r="I76" s="68">
        <f>I77+I101+I103+I105+I109+I111+I113+I115+I117+I119+I121+I123+I107</f>
        <v>926834.53</v>
      </c>
      <c r="J76" s="65">
        <f>J77+J101+J103+J105+J109+J111+J113+J115+J117+J119+J121+J123</f>
        <v>-9797.3799999999992</v>
      </c>
      <c r="K76" s="68">
        <f>K77+K101+K103+K105+K109+K111+K113+K115+K117+K119+K121+K123+K107</f>
        <v>917459.59</v>
      </c>
      <c r="L76" s="65">
        <f t="shared" si="79"/>
        <v>2206.4700000000021</v>
      </c>
      <c r="M76" s="68">
        <f>M77+M101+M103+M105+M109+M111+M113+M115+M117+M119+M121+M123+M107</f>
        <v>919666.05999999994</v>
      </c>
      <c r="N76" s="41">
        <f t="shared" si="5"/>
        <v>919666.05999999994</v>
      </c>
      <c r="O76" s="42">
        <f t="shared" si="6"/>
        <v>-6330.550000000163</v>
      </c>
      <c r="P76" s="10"/>
    </row>
    <row r="77" spans="1:16" ht="57" customHeight="1" x14ac:dyDescent="0.2">
      <c r="A77" s="95" t="s">
        <v>104</v>
      </c>
      <c r="B77" s="125" t="s">
        <v>105</v>
      </c>
      <c r="C77" s="19">
        <f>C78</f>
        <v>513553.9800000001</v>
      </c>
      <c r="D77" s="65">
        <f t="shared" ref="D77:M77" si="80">D78</f>
        <v>689.61</v>
      </c>
      <c r="E77" s="68">
        <f t="shared" si="80"/>
        <v>514243.59000000008</v>
      </c>
      <c r="F77" s="65">
        <f t="shared" si="80"/>
        <v>267.45</v>
      </c>
      <c r="G77" s="68">
        <f t="shared" si="80"/>
        <v>514511.04000000004</v>
      </c>
      <c r="H77" s="65">
        <f t="shared" si="80"/>
        <v>0</v>
      </c>
      <c r="I77" s="68">
        <f t="shared" si="80"/>
        <v>514511.04000000004</v>
      </c>
      <c r="J77" s="65">
        <f t="shared" si="80"/>
        <v>-2577.6099999999992</v>
      </c>
      <c r="K77" s="68">
        <f t="shared" si="80"/>
        <v>511933.43000000011</v>
      </c>
      <c r="L77" s="65">
        <f t="shared" si="80"/>
        <v>9948.7100000000009</v>
      </c>
      <c r="M77" s="68">
        <f t="shared" si="80"/>
        <v>521882.14</v>
      </c>
      <c r="N77" s="41">
        <f t="shared" si="5"/>
        <v>521882.14</v>
      </c>
      <c r="O77" s="42">
        <f t="shared" si="6"/>
        <v>8328.1599999999162</v>
      </c>
      <c r="P77" s="10"/>
    </row>
    <row r="78" spans="1:16" ht="65.25" customHeight="1" x14ac:dyDescent="0.2">
      <c r="A78" s="95" t="s">
        <v>106</v>
      </c>
      <c r="B78" s="125" t="s">
        <v>260</v>
      </c>
      <c r="C78" s="21">
        <f t="shared" ref="C78:O78" si="81">C79+C80+C81+C82+C83+C84+C85+C86+C87+C88+C89+C90+C91+C92+C93+C94+C95+C96+C97+C98+C100+C99</f>
        <v>513553.9800000001</v>
      </c>
      <c r="D78" s="75">
        <f t="shared" si="81"/>
        <v>689.61</v>
      </c>
      <c r="E78" s="69">
        <f t="shared" si="81"/>
        <v>514243.59000000008</v>
      </c>
      <c r="F78" s="75">
        <f t="shared" si="81"/>
        <v>267.45</v>
      </c>
      <c r="G78" s="69">
        <f t="shared" si="81"/>
        <v>514511.04000000004</v>
      </c>
      <c r="H78" s="75">
        <f t="shared" si="81"/>
        <v>0</v>
      </c>
      <c r="I78" s="69">
        <f t="shared" si="81"/>
        <v>514511.04000000004</v>
      </c>
      <c r="J78" s="75">
        <f t="shared" si="81"/>
        <v>-2577.6099999999992</v>
      </c>
      <c r="K78" s="69">
        <f t="shared" si="81"/>
        <v>511933.43000000011</v>
      </c>
      <c r="L78" s="75">
        <f t="shared" si="81"/>
        <v>9948.7100000000009</v>
      </c>
      <c r="M78" s="69">
        <f t="shared" si="81"/>
        <v>521882.14</v>
      </c>
      <c r="N78" s="75">
        <f t="shared" si="81"/>
        <v>521882.14</v>
      </c>
      <c r="O78" s="69">
        <f t="shared" si="81"/>
        <v>8328.160000000018</v>
      </c>
      <c r="P78" s="10"/>
    </row>
    <row r="79" spans="1:16" ht="104.25" customHeight="1" x14ac:dyDescent="0.2">
      <c r="A79" s="97" t="s">
        <v>107</v>
      </c>
      <c r="B79" s="100" t="s">
        <v>261</v>
      </c>
      <c r="C79" s="11">
        <v>641.16</v>
      </c>
      <c r="D79" s="73">
        <v>0</v>
      </c>
      <c r="E79" s="44">
        <f>C79+D79</f>
        <v>641.16</v>
      </c>
      <c r="F79" s="63">
        <v>0</v>
      </c>
      <c r="G79" s="44">
        <f t="shared" ref="G79:G100" si="82">E79+F79</f>
        <v>641.16</v>
      </c>
      <c r="H79" s="63">
        <v>0</v>
      </c>
      <c r="I79" s="46">
        <f t="shared" ref="I79:I100" si="83">G79+H79</f>
        <v>641.16</v>
      </c>
      <c r="J79" s="63">
        <v>8.35</v>
      </c>
      <c r="K79" s="44">
        <f t="shared" ref="K79:K100" si="84">I79+J79</f>
        <v>649.51</v>
      </c>
      <c r="L79" s="63">
        <v>0</v>
      </c>
      <c r="M79" s="64">
        <f t="shared" ref="M79:M100" si="85">K79+L79</f>
        <v>649.51</v>
      </c>
      <c r="N79" s="44">
        <f t="shared" ref="N79:N143" si="86">M79</f>
        <v>649.51</v>
      </c>
      <c r="O79" s="43">
        <f t="shared" ref="O79:O143" si="87">N79-C79</f>
        <v>8.3500000000000227</v>
      </c>
      <c r="P79" s="10"/>
    </row>
    <row r="80" spans="1:16" ht="103.5" customHeight="1" x14ac:dyDescent="0.2">
      <c r="A80" s="97" t="s">
        <v>108</v>
      </c>
      <c r="B80" s="100" t="s">
        <v>262</v>
      </c>
      <c r="C80" s="11">
        <v>2049.77</v>
      </c>
      <c r="D80" s="73">
        <v>0</v>
      </c>
      <c r="E80" s="44">
        <f t="shared" ref="E80:E100" si="88">C80+D80</f>
        <v>2049.77</v>
      </c>
      <c r="F80" s="63">
        <v>0</v>
      </c>
      <c r="G80" s="44">
        <f t="shared" si="82"/>
        <v>2049.77</v>
      </c>
      <c r="H80" s="63">
        <v>0</v>
      </c>
      <c r="I80" s="46">
        <f t="shared" si="83"/>
        <v>2049.77</v>
      </c>
      <c r="J80" s="63">
        <v>26.69</v>
      </c>
      <c r="K80" s="44">
        <f t="shared" si="84"/>
        <v>2076.46</v>
      </c>
      <c r="L80" s="63">
        <v>0</v>
      </c>
      <c r="M80" s="64">
        <f t="shared" si="85"/>
        <v>2076.46</v>
      </c>
      <c r="N80" s="44">
        <f t="shared" si="86"/>
        <v>2076.46</v>
      </c>
      <c r="O80" s="43">
        <f t="shared" si="87"/>
        <v>26.690000000000055</v>
      </c>
      <c r="P80" s="10"/>
    </row>
    <row r="81" spans="1:16" ht="137.25" customHeight="1" x14ac:dyDescent="0.2">
      <c r="A81" s="97" t="s">
        <v>109</v>
      </c>
      <c r="B81" s="100" t="s">
        <v>263</v>
      </c>
      <c r="C81" s="11">
        <v>36.56</v>
      </c>
      <c r="D81" s="73">
        <v>0</v>
      </c>
      <c r="E81" s="44">
        <f t="shared" si="88"/>
        <v>36.56</v>
      </c>
      <c r="F81" s="63">
        <v>0</v>
      </c>
      <c r="G81" s="44">
        <f t="shared" si="82"/>
        <v>36.56</v>
      </c>
      <c r="H81" s="63">
        <v>0</v>
      </c>
      <c r="I81" s="46">
        <f t="shared" si="83"/>
        <v>36.56</v>
      </c>
      <c r="J81" s="63">
        <v>0</v>
      </c>
      <c r="K81" s="44">
        <f t="shared" si="84"/>
        <v>36.56</v>
      </c>
      <c r="L81" s="63">
        <v>0</v>
      </c>
      <c r="M81" s="64">
        <f t="shared" si="85"/>
        <v>36.56</v>
      </c>
      <c r="N81" s="44">
        <f t="shared" si="86"/>
        <v>36.56</v>
      </c>
      <c r="O81" s="43">
        <f t="shared" si="87"/>
        <v>0</v>
      </c>
      <c r="P81" s="10"/>
    </row>
    <row r="82" spans="1:16" ht="105.75" customHeight="1" x14ac:dyDescent="0.2">
      <c r="A82" s="97" t="s">
        <v>110</v>
      </c>
      <c r="B82" s="100" t="s">
        <v>264</v>
      </c>
      <c r="C82" s="11">
        <v>2500.3200000000002</v>
      </c>
      <c r="D82" s="73">
        <v>0</v>
      </c>
      <c r="E82" s="44">
        <f t="shared" si="88"/>
        <v>2500.3200000000002</v>
      </c>
      <c r="F82" s="63">
        <v>0</v>
      </c>
      <c r="G82" s="44">
        <f t="shared" si="82"/>
        <v>2500.3200000000002</v>
      </c>
      <c r="H82" s="63">
        <v>0</v>
      </c>
      <c r="I82" s="46">
        <f t="shared" si="83"/>
        <v>2500.3200000000002</v>
      </c>
      <c r="J82" s="63">
        <v>32.56</v>
      </c>
      <c r="K82" s="44">
        <f t="shared" si="84"/>
        <v>2532.88</v>
      </c>
      <c r="L82" s="63">
        <v>0</v>
      </c>
      <c r="M82" s="64">
        <f t="shared" si="85"/>
        <v>2532.88</v>
      </c>
      <c r="N82" s="44">
        <f t="shared" si="86"/>
        <v>2532.88</v>
      </c>
      <c r="O82" s="43">
        <f t="shared" si="87"/>
        <v>32.559999999999945</v>
      </c>
      <c r="P82" s="10"/>
    </row>
    <row r="83" spans="1:16" ht="120.75" customHeight="1" x14ac:dyDescent="0.2">
      <c r="A83" s="97" t="s">
        <v>111</v>
      </c>
      <c r="B83" s="100" t="s">
        <v>265</v>
      </c>
      <c r="C83" s="11">
        <v>1295.67</v>
      </c>
      <c r="D83" s="73">
        <v>0</v>
      </c>
      <c r="E83" s="44">
        <f t="shared" si="88"/>
        <v>1295.67</v>
      </c>
      <c r="F83" s="63">
        <v>0</v>
      </c>
      <c r="G83" s="44">
        <f t="shared" si="82"/>
        <v>1295.67</v>
      </c>
      <c r="H83" s="63">
        <v>0</v>
      </c>
      <c r="I83" s="46">
        <f t="shared" si="83"/>
        <v>1295.67</v>
      </c>
      <c r="J83" s="63">
        <v>200</v>
      </c>
      <c r="K83" s="44">
        <f t="shared" si="84"/>
        <v>1495.67</v>
      </c>
      <c r="L83" s="63">
        <v>-100</v>
      </c>
      <c r="M83" s="64">
        <f t="shared" si="85"/>
        <v>1395.67</v>
      </c>
      <c r="N83" s="44">
        <f t="shared" si="86"/>
        <v>1395.67</v>
      </c>
      <c r="O83" s="43">
        <f t="shared" si="87"/>
        <v>100</v>
      </c>
      <c r="P83" s="10"/>
    </row>
    <row r="84" spans="1:16" ht="108" customHeight="1" x14ac:dyDescent="0.2">
      <c r="A84" s="97" t="s">
        <v>112</v>
      </c>
      <c r="B84" s="100" t="s">
        <v>266</v>
      </c>
      <c r="C84" s="11">
        <v>35152.050000000003</v>
      </c>
      <c r="D84" s="73">
        <v>0</v>
      </c>
      <c r="E84" s="44">
        <f t="shared" si="88"/>
        <v>35152.050000000003</v>
      </c>
      <c r="F84" s="63">
        <v>0</v>
      </c>
      <c r="G84" s="44">
        <f t="shared" si="82"/>
        <v>35152.050000000003</v>
      </c>
      <c r="H84" s="63">
        <v>0</v>
      </c>
      <c r="I84" s="46">
        <f t="shared" si="83"/>
        <v>35152.050000000003</v>
      </c>
      <c r="J84" s="63">
        <v>0</v>
      </c>
      <c r="K84" s="44">
        <f t="shared" si="84"/>
        <v>35152.050000000003</v>
      </c>
      <c r="L84" s="63">
        <v>1277.32</v>
      </c>
      <c r="M84" s="64">
        <f t="shared" si="85"/>
        <v>36429.370000000003</v>
      </c>
      <c r="N84" s="44">
        <f t="shared" si="86"/>
        <v>36429.370000000003</v>
      </c>
      <c r="O84" s="43">
        <f t="shared" si="87"/>
        <v>1277.3199999999997</v>
      </c>
      <c r="P84" s="10"/>
    </row>
    <row r="85" spans="1:16" ht="93.75" customHeight="1" x14ac:dyDescent="0.2">
      <c r="A85" s="97" t="s">
        <v>113</v>
      </c>
      <c r="B85" s="100" t="s">
        <v>267</v>
      </c>
      <c r="C85" s="11">
        <v>103.87</v>
      </c>
      <c r="D85" s="73">
        <v>0</v>
      </c>
      <c r="E85" s="44">
        <f t="shared" si="88"/>
        <v>103.87</v>
      </c>
      <c r="F85" s="63">
        <v>0</v>
      </c>
      <c r="G85" s="44">
        <f t="shared" si="82"/>
        <v>103.87</v>
      </c>
      <c r="H85" s="63">
        <v>0</v>
      </c>
      <c r="I85" s="46">
        <f t="shared" si="83"/>
        <v>103.87</v>
      </c>
      <c r="J85" s="63">
        <v>33.17</v>
      </c>
      <c r="K85" s="44">
        <f t="shared" si="84"/>
        <v>137.04000000000002</v>
      </c>
      <c r="L85" s="63">
        <v>0</v>
      </c>
      <c r="M85" s="64">
        <f t="shared" si="85"/>
        <v>137.04000000000002</v>
      </c>
      <c r="N85" s="44">
        <f t="shared" si="86"/>
        <v>137.04000000000002</v>
      </c>
      <c r="O85" s="43">
        <f t="shared" si="87"/>
        <v>33.170000000000016</v>
      </c>
      <c r="P85" s="10"/>
    </row>
    <row r="86" spans="1:16" ht="138" customHeight="1" x14ac:dyDescent="0.2">
      <c r="A86" s="97" t="s">
        <v>114</v>
      </c>
      <c r="B86" s="100" t="s">
        <v>115</v>
      </c>
      <c r="C86" s="11">
        <v>1128.83</v>
      </c>
      <c r="D86" s="73">
        <v>0</v>
      </c>
      <c r="E86" s="44">
        <f t="shared" si="88"/>
        <v>1128.83</v>
      </c>
      <c r="F86" s="63">
        <v>0</v>
      </c>
      <c r="G86" s="44">
        <f t="shared" si="82"/>
        <v>1128.83</v>
      </c>
      <c r="H86" s="63">
        <v>0</v>
      </c>
      <c r="I86" s="46">
        <f t="shared" si="83"/>
        <v>1128.83</v>
      </c>
      <c r="J86" s="63">
        <v>14.69</v>
      </c>
      <c r="K86" s="44">
        <f t="shared" si="84"/>
        <v>1143.52</v>
      </c>
      <c r="L86" s="63">
        <v>0</v>
      </c>
      <c r="M86" s="64">
        <f t="shared" si="85"/>
        <v>1143.52</v>
      </c>
      <c r="N86" s="44">
        <f t="shared" si="86"/>
        <v>1143.52</v>
      </c>
      <c r="O86" s="43">
        <f t="shared" si="87"/>
        <v>14.690000000000055</v>
      </c>
      <c r="P86" s="10"/>
    </row>
    <row r="87" spans="1:16" ht="120" customHeight="1" x14ac:dyDescent="0.2">
      <c r="A87" s="97" t="s">
        <v>116</v>
      </c>
      <c r="B87" s="100" t="s">
        <v>268</v>
      </c>
      <c r="C87" s="11">
        <v>1210.17</v>
      </c>
      <c r="D87" s="73">
        <v>0</v>
      </c>
      <c r="E87" s="44">
        <f t="shared" si="88"/>
        <v>1210.17</v>
      </c>
      <c r="F87" s="63">
        <v>0</v>
      </c>
      <c r="G87" s="44">
        <f t="shared" si="82"/>
        <v>1210.17</v>
      </c>
      <c r="H87" s="63">
        <v>0</v>
      </c>
      <c r="I87" s="46">
        <f t="shared" si="83"/>
        <v>1210.17</v>
      </c>
      <c r="J87" s="63">
        <v>15.87</v>
      </c>
      <c r="K87" s="44">
        <f t="shared" si="84"/>
        <v>1226.04</v>
      </c>
      <c r="L87" s="63">
        <v>0</v>
      </c>
      <c r="M87" s="64">
        <f t="shared" si="85"/>
        <v>1226.04</v>
      </c>
      <c r="N87" s="44">
        <f t="shared" si="86"/>
        <v>1226.04</v>
      </c>
      <c r="O87" s="43">
        <f t="shared" si="87"/>
        <v>15.869999999999891</v>
      </c>
      <c r="P87" s="10"/>
    </row>
    <row r="88" spans="1:16" ht="78.75" customHeight="1" x14ac:dyDescent="0.2">
      <c r="A88" s="97" t="s">
        <v>117</v>
      </c>
      <c r="B88" s="100" t="s">
        <v>269</v>
      </c>
      <c r="C88" s="11">
        <v>34625.800000000003</v>
      </c>
      <c r="D88" s="63">
        <v>0</v>
      </c>
      <c r="E88" s="44">
        <f t="shared" si="88"/>
        <v>34625.800000000003</v>
      </c>
      <c r="F88" s="63">
        <v>0</v>
      </c>
      <c r="G88" s="44">
        <f t="shared" si="82"/>
        <v>34625.800000000003</v>
      </c>
      <c r="H88" s="63">
        <v>0</v>
      </c>
      <c r="I88" s="46">
        <f t="shared" si="83"/>
        <v>34625.800000000003</v>
      </c>
      <c r="J88" s="63">
        <v>-21125.8</v>
      </c>
      <c r="K88" s="44">
        <f t="shared" si="84"/>
        <v>13500.000000000004</v>
      </c>
      <c r="L88" s="63">
        <v>-1695.62</v>
      </c>
      <c r="M88" s="64">
        <f t="shared" si="85"/>
        <v>11804.380000000005</v>
      </c>
      <c r="N88" s="44">
        <f t="shared" si="86"/>
        <v>11804.380000000005</v>
      </c>
      <c r="O88" s="43">
        <f t="shared" si="87"/>
        <v>-22821.42</v>
      </c>
      <c r="P88" s="10"/>
    </row>
    <row r="89" spans="1:16" ht="180" customHeight="1" x14ac:dyDescent="0.2">
      <c r="A89" s="97" t="s">
        <v>118</v>
      </c>
      <c r="B89" s="100" t="s">
        <v>270</v>
      </c>
      <c r="C89" s="11">
        <v>14041.35</v>
      </c>
      <c r="D89" s="73">
        <v>0</v>
      </c>
      <c r="E89" s="44">
        <f t="shared" si="88"/>
        <v>14041.35</v>
      </c>
      <c r="F89" s="63">
        <v>0</v>
      </c>
      <c r="G89" s="44">
        <f t="shared" si="82"/>
        <v>14041.35</v>
      </c>
      <c r="H89" s="63">
        <v>0</v>
      </c>
      <c r="I89" s="46">
        <f t="shared" si="83"/>
        <v>14041.35</v>
      </c>
      <c r="J89" s="63">
        <v>0</v>
      </c>
      <c r="K89" s="44">
        <f t="shared" si="84"/>
        <v>14041.35</v>
      </c>
      <c r="L89" s="63">
        <v>1440.52</v>
      </c>
      <c r="M89" s="64">
        <f t="shared" si="85"/>
        <v>15481.87</v>
      </c>
      <c r="N89" s="44">
        <f t="shared" si="86"/>
        <v>15481.87</v>
      </c>
      <c r="O89" s="43">
        <f t="shared" si="87"/>
        <v>1440.5200000000004</v>
      </c>
      <c r="P89" s="10"/>
    </row>
    <row r="90" spans="1:16" ht="117" customHeight="1" x14ac:dyDescent="0.2">
      <c r="A90" s="97" t="s">
        <v>119</v>
      </c>
      <c r="B90" s="100" t="s">
        <v>271</v>
      </c>
      <c r="C90" s="11">
        <v>24780.2</v>
      </c>
      <c r="D90" s="43">
        <v>0</v>
      </c>
      <c r="E90" s="44">
        <f t="shared" si="88"/>
        <v>24780.2</v>
      </c>
      <c r="F90" s="63">
        <v>0</v>
      </c>
      <c r="G90" s="44">
        <f t="shared" si="82"/>
        <v>24780.2</v>
      </c>
      <c r="H90" s="63">
        <v>0</v>
      </c>
      <c r="I90" s="46">
        <f t="shared" si="83"/>
        <v>24780.2</v>
      </c>
      <c r="J90" s="63">
        <v>335.1</v>
      </c>
      <c r="K90" s="44">
        <f t="shared" si="84"/>
        <v>25115.3</v>
      </c>
      <c r="L90" s="63">
        <v>0</v>
      </c>
      <c r="M90" s="64">
        <f t="shared" si="85"/>
        <v>25115.3</v>
      </c>
      <c r="N90" s="44">
        <f t="shared" si="86"/>
        <v>25115.3</v>
      </c>
      <c r="O90" s="43">
        <f t="shared" si="87"/>
        <v>335.09999999999854</v>
      </c>
      <c r="P90" s="10"/>
    </row>
    <row r="91" spans="1:16" ht="114" customHeight="1" x14ac:dyDescent="0.2">
      <c r="A91" s="97" t="s">
        <v>120</v>
      </c>
      <c r="B91" s="100" t="s">
        <v>121</v>
      </c>
      <c r="C91" s="11">
        <v>3</v>
      </c>
      <c r="D91" s="73">
        <v>0</v>
      </c>
      <c r="E91" s="44">
        <f t="shared" si="88"/>
        <v>3</v>
      </c>
      <c r="F91" s="63">
        <v>0</v>
      </c>
      <c r="G91" s="44">
        <f t="shared" si="82"/>
        <v>3</v>
      </c>
      <c r="H91" s="63">
        <v>0</v>
      </c>
      <c r="I91" s="46">
        <f t="shared" si="83"/>
        <v>3</v>
      </c>
      <c r="J91" s="63">
        <v>0</v>
      </c>
      <c r="K91" s="44">
        <f t="shared" si="84"/>
        <v>3</v>
      </c>
      <c r="L91" s="63">
        <v>0</v>
      </c>
      <c r="M91" s="64">
        <f t="shared" si="85"/>
        <v>3</v>
      </c>
      <c r="N91" s="44">
        <f t="shared" si="86"/>
        <v>3</v>
      </c>
      <c r="O91" s="43">
        <f t="shared" si="87"/>
        <v>0</v>
      </c>
      <c r="P91" s="10"/>
    </row>
    <row r="92" spans="1:16" ht="213" customHeight="1" x14ac:dyDescent="0.2">
      <c r="A92" s="97" t="s">
        <v>122</v>
      </c>
      <c r="B92" s="134" t="s">
        <v>123</v>
      </c>
      <c r="C92" s="11">
        <v>102125.28</v>
      </c>
      <c r="D92" s="43">
        <v>0</v>
      </c>
      <c r="E92" s="44">
        <f t="shared" si="88"/>
        <v>102125.28</v>
      </c>
      <c r="F92" s="63">
        <v>0</v>
      </c>
      <c r="G92" s="44">
        <f t="shared" si="82"/>
        <v>102125.28</v>
      </c>
      <c r="H92" s="63">
        <v>0</v>
      </c>
      <c r="I92" s="46">
        <f t="shared" si="83"/>
        <v>102125.28</v>
      </c>
      <c r="J92" s="63">
        <v>2714.02</v>
      </c>
      <c r="K92" s="44">
        <f t="shared" si="84"/>
        <v>104839.3</v>
      </c>
      <c r="L92" s="63">
        <v>-615.25</v>
      </c>
      <c r="M92" s="64">
        <f t="shared" si="85"/>
        <v>104224.05</v>
      </c>
      <c r="N92" s="44">
        <f t="shared" si="86"/>
        <v>104224.05</v>
      </c>
      <c r="O92" s="43">
        <f t="shared" si="87"/>
        <v>2098.7700000000041</v>
      </c>
      <c r="P92" s="10"/>
    </row>
    <row r="93" spans="1:16" ht="306" customHeight="1" x14ac:dyDescent="0.2">
      <c r="A93" s="97" t="s">
        <v>124</v>
      </c>
      <c r="B93" s="100" t="s">
        <v>272</v>
      </c>
      <c r="C93" s="11">
        <v>260046.13</v>
      </c>
      <c r="D93" s="43">
        <v>0</v>
      </c>
      <c r="E93" s="44">
        <f t="shared" si="88"/>
        <v>260046.13</v>
      </c>
      <c r="F93" s="63">
        <v>0</v>
      </c>
      <c r="G93" s="44">
        <f t="shared" si="82"/>
        <v>260046.13</v>
      </c>
      <c r="H93" s="63">
        <v>0</v>
      </c>
      <c r="I93" s="46">
        <f t="shared" si="83"/>
        <v>260046.13</v>
      </c>
      <c r="J93" s="63">
        <v>14900.14</v>
      </c>
      <c r="K93" s="44">
        <f t="shared" si="84"/>
        <v>274946.27</v>
      </c>
      <c r="L93" s="63">
        <v>9616.3700000000008</v>
      </c>
      <c r="M93" s="64">
        <f t="shared" si="85"/>
        <v>284562.64</v>
      </c>
      <c r="N93" s="44">
        <f t="shared" si="86"/>
        <v>284562.64</v>
      </c>
      <c r="O93" s="43">
        <f t="shared" si="87"/>
        <v>24516.510000000009</v>
      </c>
      <c r="P93" s="10"/>
    </row>
    <row r="94" spans="1:16" ht="96.75" customHeight="1" x14ac:dyDescent="0.2">
      <c r="A94" s="97" t="s">
        <v>125</v>
      </c>
      <c r="B94" s="100" t="s">
        <v>126</v>
      </c>
      <c r="C94" s="11">
        <v>159.58000000000001</v>
      </c>
      <c r="D94" s="73">
        <v>0</v>
      </c>
      <c r="E94" s="44">
        <f t="shared" si="88"/>
        <v>159.58000000000001</v>
      </c>
      <c r="F94" s="63">
        <v>0</v>
      </c>
      <c r="G94" s="44">
        <f t="shared" si="82"/>
        <v>159.58000000000001</v>
      </c>
      <c r="H94" s="63">
        <v>0</v>
      </c>
      <c r="I94" s="46">
        <f t="shared" si="83"/>
        <v>159.58000000000001</v>
      </c>
      <c r="J94" s="63">
        <v>0</v>
      </c>
      <c r="K94" s="44">
        <f t="shared" si="84"/>
        <v>159.58000000000001</v>
      </c>
      <c r="L94" s="63">
        <v>0</v>
      </c>
      <c r="M94" s="64">
        <f t="shared" si="85"/>
        <v>159.58000000000001</v>
      </c>
      <c r="N94" s="44">
        <f t="shared" si="86"/>
        <v>159.58000000000001</v>
      </c>
      <c r="O94" s="43">
        <f t="shared" si="87"/>
        <v>0</v>
      </c>
      <c r="P94" s="10"/>
    </row>
    <row r="95" spans="1:16" ht="194.25" customHeight="1" x14ac:dyDescent="0.2">
      <c r="A95" s="97" t="s">
        <v>127</v>
      </c>
      <c r="B95" s="100" t="s">
        <v>273</v>
      </c>
      <c r="C95" s="11">
        <v>9521.7800000000007</v>
      </c>
      <c r="D95" s="63">
        <v>0</v>
      </c>
      <c r="E95" s="44">
        <f t="shared" si="88"/>
        <v>9521.7800000000007</v>
      </c>
      <c r="F95" s="63">
        <v>0</v>
      </c>
      <c r="G95" s="44">
        <f t="shared" si="82"/>
        <v>9521.7800000000007</v>
      </c>
      <c r="H95" s="63">
        <v>0</v>
      </c>
      <c r="I95" s="46">
        <f t="shared" si="83"/>
        <v>9521.7800000000007</v>
      </c>
      <c r="J95" s="63">
        <v>366.92</v>
      </c>
      <c r="K95" s="44">
        <f t="shared" si="84"/>
        <v>9888.7000000000007</v>
      </c>
      <c r="L95" s="63">
        <v>0</v>
      </c>
      <c r="M95" s="64">
        <f t="shared" si="85"/>
        <v>9888.7000000000007</v>
      </c>
      <c r="N95" s="44">
        <f t="shared" si="86"/>
        <v>9888.7000000000007</v>
      </c>
      <c r="O95" s="43">
        <f t="shared" si="87"/>
        <v>366.92000000000007</v>
      </c>
      <c r="P95" s="10"/>
    </row>
    <row r="96" spans="1:16" ht="129.75" customHeight="1" x14ac:dyDescent="0.2">
      <c r="A96" s="97" t="s">
        <v>128</v>
      </c>
      <c r="B96" s="100" t="s">
        <v>274</v>
      </c>
      <c r="C96" s="11">
        <v>74.459999999999994</v>
      </c>
      <c r="D96" s="63">
        <v>0</v>
      </c>
      <c r="E96" s="44">
        <f t="shared" si="88"/>
        <v>74.459999999999994</v>
      </c>
      <c r="F96" s="63">
        <v>0</v>
      </c>
      <c r="G96" s="44">
        <f t="shared" si="82"/>
        <v>74.459999999999994</v>
      </c>
      <c r="H96" s="63">
        <v>0</v>
      </c>
      <c r="I96" s="46">
        <f t="shared" si="83"/>
        <v>74.459999999999994</v>
      </c>
      <c r="J96" s="63">
        <v>0</v>
      </c>
      <c r="K96" s="44">
        <f t="shared" si="84"/>
        <v>74.459999999999994</v>
      </c>
      <c r="L96" s="63">
        <v>-51.46</v>
      </c>
      <c r="M96" s="64">
        <f t="shared" si="85"/>
        <v>22.999999999999993</v>
      </c>
      <c r="N96" s="44">
        <f t="shared" si="86"/>
        <v>22.999999999999993</v>
      </c>
      <c r="O96" s="43">
        <f t="shared" si="87"/>
        <v>-51.46</v>
      </c>
      <c r="P96" s="10"/>
    </row>
    <row r="97" spans="1:16" ht="140.25" customHeight="1" x14ac:dyDescent="0.2">
      <c r="A97" s="97" t="s">
        <v>129</v>
      </c>
      <c r="B97" s="100" t="s">
        <v>130</v>
      </c>
      <c r="C97" s="11">
        <v>18467.32</v>
      </c>
      <c r="D97" s="63">
        <v>262.24</v>
      </c>
      <c r="E97" s="44">
        <f t="shared" si="88"/>
        <v>18729.560000000001</v>
      </c>
      <c r="F97" s="63">
        <v>0</v>
      </c>
      <c r="G97" s="44">
        <f t="shared" si="82"/>
        <v>18729.560000000001</v>
      </c>
      <c r="H97" s="63">
        <v>0</v>
      </c>
      <c r="I97" s="46">
        <f t="shared" si="83"/>
        <v>18729.560000000001</v>
      </c>
      <c r="J97" s="63">
        <v>-139.54</v>
      </c>
      <c r="K97" s="44">
        <f t="shared" si="84"/>
        <v>18590.02</v>
      </c>
      <c r="L97" s="63">
        <v>22.27</v>
      </c>
      <c r="M97" s="64">
        <f t="shared" si="85"/>
        <v>18612.29</v>
      </c>
      <c r="N97" s="44">
        <f t="shared" si="86"/>
        <v>18612.29</v>
      </c>
      <c r="O97" s="43">
        <f t="shared" si="87"/>
        <v>144.97000000000116</v>
      </c>
      <c r="P97" s="10"/>
    </row>
    <row r="98" spans="1:16" ht="81" customHeight="1" x14ac:dyDescent="0.2">
      <c r="A98" s="97" t="s">
        <v>131</v>
      </c>
      <c r="B98" s="100" t="s">
        <v>132</v>
      </c>
      <c r="C98" s="11">
        <v>5081.71</v>
      </c>
      <c r="D98" s="63">
        <v>0</v>
      </c>
      <c r="E98" s="44">
        <f t="shared" si="88"/>
        <v>5081.71</v>
      </c>
      <c r="F98" s="63">
        <v>267.45</v>
      </c>
      <c r="G98" s="44">
        <f t="shared" si="82"/>
        <v>5349.16</v>
      </c>
      <c r="H98" s="63">
        <v>0</v>
      </c>
      <c r="I98" s="46">
        <f t="shared" si="83"/>
        <v>5349.16</v>
      </c>
      <c r="J98" s="63">
        <v>0</v>
      </c>
      <c r="K98" s="44">
        <f t="shared" si="84"/>
        <v>5349.16</v>
      </c>
      <c r="L98" s="63">
        <v>0</v>
      </c>
      <c r="M98" s="64">
        <f t="shared" si="85"/>
        <v>5349.16</v>
      </c>
      <c r="N98" s="44">
        <f t="shared" si="86"/>
        <v>5349.16</v>
      </c>
      <c r="O98" s="43">
        <f t="shared" si="87"/>
        <v>267.44999999999982</v>
      </c>
      <c r="P98" s="10"/>
    </row>
    <row r="99" spans="1:16" ht="95.25" customHeight="1" x14ac:dyDescent="0.2">
      <c r="A99" s="97" t="s">
        <v>133</v>
      </c>
      <c r="B99" s="100" t="s">
        <v>134</v>
      </c>
      <c r="C99" s="11">
        <v>508.97</v>
      </c>
      <c r="D99" s="63">
        <v>0</v>
      </c>
      <c r="E99" s="44">
        <f t="shared" ref="E99" si="89">C99+D99</f>
        <v>508.97</v>
      </c>
      <c r="F99" s="63">
        <v>0</v>
      </c>
      <c r="G99" s="44">
        <f t="shared" ref="G99" si="90">E99+F99</f>
        <v>508.97</v>
      </c>
      <c r="H99" s="63">
        <v>0</v>
      </c>
      <c r="I99" s="46">
        <f t="shared" ref="I99" si="91">G99+H99</f>
        <v>508.97</v>
      </c>
      <c r="J99" s="63">
        <v>40.22</v>
      </c>
      <c r="K99" s="44">
        <f t="shared" ref="K99" si="92">I99+J99</f>
        <v>549.19000000000005</v>
      </c>
      <c r="L99" s="63">
        <v>54.56</v>
      </c>
      <c r="M99" s="64">
        <f t="shared" ref="M99" si="93">K99+L99</f>
        <v>603.75</v>
      </c>
      <c r="N99" s="44">
        <f t="shared" ref="N99" si="94">M99</f>
        <v>603.75</v>
      </c>
      <c r="O99" s="43">
        <f t="shared" ref="O99" si="95">N99-C99</f>
        <v>94.779999999999973</v>
      </c>
      <c r="P99" s="10"/>
    </row>
    <row r="100" spans="1:16" ht="288.75" customHeight="1" x14ac:dyDescent="0.2">
      <c r="A100" s="97" t="s">
        <v>246</v>
      </c>
      <c r="B100" s="100" t="s">
        <v>247</v>
      </c>
      <c r="C100" s="11">
        <v>0</v>
      </c>
      <c r="D100" s="63">
        <v>427.37</v>
      </c>
      <c r="E100" s="44">
        <f t="shared" si="88"/>
        <v>427.37</v>
      </c>
      <c r="F100" s="63">
        <v>0</v>
      </c>
      <c r="G100" s="44">
        <f t="shared" si="82"/>
        <v>427.37</v>
      </c>
      <c r="H100" s="63">
        <v>0</v>
      </c>
      <c r="I100" s="46">
        <f t="shared" si="83"/>
        <v>427.37</v>
      </c>
      <c r="J100" s="63">
        <v>0</v>
      </c>
      <c r="K100" s="44">
        <f t="shared" si="84"/>
        <v>427.37</v>
      </c>
      <c r="L100" s="63">
        <v>0</v>
      </c>
      <c r="M100" s="64">
        <f t="shared" si="85"/>
        <v>427.37</v>
      </c>
      <c r="N100" s="44">
        <f t="shared" si="86"/>
        <v>427.37</v>
      </c>
      <c r="O100" s="43">
        <f t="shared" si="87"/>
        <v>427.37</v>
      </c>
      <c r="P100" s="10"/>
    </row>
    <row r="101" spans="1:16" ht="145.5" customHeight="1" x14ac:dyDescent="0.2">
      <c r="A101" s="95" t="s">
        <v>135</v>
      </c>
      <c r="B101" s="125" t="s">
        <v>136</v>
      </c>
      <c r="C101" s="19">
        <f>C102</f>
        <v>6198.6</v>
      </c>
      <c r="D101" s="65">
        <f t="shared" ref="D101:M101" si="96">D102</f>
        <v>0</v>
      </c>
      <c r="E101" s="68">
        <f t="shared" si="96"/>
        <v>6198.6</v>
      </c>
      <c r="F101" s="65">
        <f t="shared" si="96"/>
        <v>0</v>
      </c>
      <c r="G101" s="68">
        <f t="shared" si="96"/>
        <v>6198.6</v>
      </c>
      <c r="H101" s="65">
        <f t="shared" si="96"/>
        <v>0</v>
      </c>
      <c r="I101" s="68">
        <f t="shared" si="96"/>
        <v>6198.6</v>
      </c>
      <c r="J101" s="65">
        <f t="shared" si="96"/>
        <v>0</v>
      </c>
      <c r="K101" s="68">
        <f t="shared" si="96"/>
        <v>6198.6</v>
      </c>
      <c r="L101" s="65">
        <f t="shared" si="96"/>
        <v>-771.83</v>
      </c>
      <c r="M101" s="68">
        <f t="shared" si="96"/>
        <v>5426.77</v>
      </c>
      <c r="N101" s="41">
        <f t="shared" si="86"/>
        <v>5426.77</v>
      </c>
      <c r="O101" s="42">
        <f t="shared" si="87"/>
        <v>-771.82999999999993</v>
      </c>
      <c r="P101" s="10"/>
    </row>
    <row r="102" spans="1:16" ht="119.25" customHeight="1" x14ac:dyDescent="0.2">
      <c r="A102" s="97" t="s">
        <v>137</v>
      </c>
      <c r="B102" s="100" t="s">
        <v>275</v>
      </c>
      <c r="C102" s="11">
        <v>6198.6</v>
      </c>
      <c r="D102" s="63">
        <v>0</v>
      </c>
      <c r="E102" s="44">
        <f>C102+D102</f>
        <v>6198.6</v>
      </c>
      <c r="F102" s="63">
        <v>0</v>
      </c>
      <c r="G102" s="44">
        <f t="shared" ref="G102" si="97">E102+F102</f>
        <v>6198.6</v>
      </c>
      <c r="H102" s="63">
        <v>0</v>
      </c>
      <c r="I102" s="46">
        <f>G102+H102</f>
        <v>6198.6</v>
      </c>
      <c r="J102" s="63">
        <v>0</v>
      </c>
      <c r="K102" s="44">
        <f t="shared" ref="K102" si="98">I102+J102</f>
        <v>6198.6</v>
      </c>
      <c r="L102" s="63">
        <v>-771.83</v>
      </c>
      <c r="M102" s="64">
        <f>K102+L102</f>
        <v>5426.77</v>
      </c>
      <c r="N102" s="44">
        <f t="shared" si="86"/>
        <v>5426.77</v>
      </c>
      <c r="O102" s="43">
        <f t="shared" si="87"/>
        <v>-771.82999999999993</v>
      </c>
      <c r="P102" s="10"/>
    </row>
    <row r="103" spans="1:16" ht="104.25" customHeight="1" x14ac:dyDescent="0.2">
      <c r="A103" s="95" t="s">
        <v>138</v>
      </c>
      <c r="B103" s="125" t="s">
        <v>139</v>
      </c>
      <c r="C103" s="19">
        <f>C104</f>
        <v>58717.54</v>
      </c>
      <c r="D103" s="65">
        <f t="shared" ref="D103:M103" si="99">D104</f>
        <v>0</v>
      </c>
      <c r="E103" s="68">
        <f t="shared" si="99"/>
        <v>58717.54</v>
      </c>
      <c r="F103" s="65">
        <f t="shared" si="99"/>
        <v>0</v>
      </c>
      <c r="G103" s="68">
        <f t="shared" si="99"/>
        <v>58717.54</v>
      </c>
      <c r="H103" s="65">
        <f t="shared" si="99"/>
        <v>0</v>
      </c>
      <c r="I103" s="68">
        <f t="shared" si="99"/>
        <v>58717.54</v>
      </c>
      <c r="J103" s="65">
        <f t="shared" si="99"/>
        <v>0</v>
      </c>
      <c r="K103" s="68">
        <f t="shared" si="99"/>
        <v>58717.54</v>
      </c>
      <c r="L103" s="65">
        <f t="shared" si="99"/>
        <v>-13998.97</v>
      </c>
      <c r="M103" s="68">
        <f t="shared" si="99"/>
        <v>44718.57</v>
      </c>
      <c r="N103" s="41">
        <f t="shared" si="86"/>
        <v>44718.57</v>
      </c>
      <c r="O103" s="42">
        <f t="shared" si="87"/>
        <v>-13998.970000000001</v>
      </c>
      <c r="P103" s="10"/>
    </row>
    <row r="104" spans="1:16" ht="106.5" customHeight="1" x14ac:dyDescent="0.2">
      <c r="A104" s="97" t="s">
        <v>140</v>
      </c>
      <c r="B104" s="100" t="s">
        <v>276</v>
      </c>
      <c r="C104" s="11">
        <v>58717.54</v>
      </c>
      <c r="D104" s="63">
        <v>0</v>
      </c>
      <c r="E104" s="44">
        <f>C104+D104</f>
        <v>58717.54</v>
      </c>
      <c r="F104" s="63">
        <v>0</v>
      </c>
      <c r="G104" s="44">
        <f t="shared" ref="G104" si="100">E104+F104</f>
        <v>58717.54</v>
      </c>
      <c r="H104" s="63">
        <v>0</v>
      </c>
      <c r="I104" s="46">
        <f>G104+H104</f>
        <v>58717.54</v>
      </c>
      <c r="J104" s="63">
        <v>0</v>
      </c>
      <c r="K104" s="44">
        <f t="shared" ref="K104" si="101">I104+J104</f>
        <v>58717.54</v>
      </c>
      <c r="L104" s="63">
        <v>-13998.97</v>
      </c>
      <c r="M104" s="64">
        <f>K104+L104</f>
        <v>44718.57</v>
      </c>
      <c r="N104" s="44">
        <f t="shared" si="86"/>
        <v>44718.57</v>
      </c>
      <c r="O104" s="43">
        <f t="shared" si="87"/>
        <v>-13998.970000000001</v>
      </c>
      <c r="P104" s="10"/>
    </row>
    <row r="105" spans="1:16" ht="89.25" customHeight="1" x14ac:dyDescent="0.2">
      <c r="A105" s="95" t="s">
        <v>141</v>
      </c>
      <c r="B105" s="125" t="s">
        <v>142</v>
      </c>
      <c r="C105" s="19">
        <f>C106</f>
        <v>4.22</v>
      </c>
      <c r="D105" s="65">
        <f t="shared" ref="D105:M107" si="102">D106</f>
        <v>0</v>
      </c>
      <c r="E105" s="68">
        <f t="shared" si="102"/>
        <v>4.22</v>
      </c>
      <c r="F105" s="65">
        <f t="shared" si="102"/>
        <v>0</v>
      </c>
      <c r="G105" s="68">
        <f t="shared" si="102"/>
        <v>4.22</v>
      </c>
      <c r="H105" s="65">
        <f t="shared" si="102"/>
        <v>0</v>
      </c>
      <c r="I105" s="68">
        <f t="shared" si="102"/>
        <v>4.22</v>
      </c>
      <c r="J105" s="65">
        <f t="shared" si="102"/>
        <v>0</v>
      </c>
      <c r="K105" s="68">
        <f t="shared" si="102"/>
        <v>4.22</v>
      </c>
      <c r="L105" s="65">
        <f t="shared" si="102"/>
        <v>0</v>
      </c>
      <c r="M105" s="68">
        <f t="shared" si="102"/>
        <v>4.22</v>
      </c>
      <c r="N105" s="41">
        <f t="shared" si="86"/>
        <v>4.22</v>
      </c>
      <c r="O105" s="42">
        <f t="shared" si="87"/>
        <v>0</v>
      </c>
      <c r="P105" s="10"/>
    </row>
    <row r="106" spans="1:16" ht="107.25" customHeight="1" x14ac:dyDescent="0.2">
      <c r="A106" s="97" t="s">
        <v>143</v>
      </c>
      <c r="B106" s="100" t="s">
        <v>277</v>
      </c>
      <c r="C106" s="11">
        <v>4.22</v>
      </c>
      <c r="D106" s="63">
        <v>0</v>
      </c>
      <c r="E106" s="44">
        <f>C106+D106</f>
        <v>4.22</v>
      </c>
      <c r="F106" s="63">
        <v>0</v>
      </c>
      <c r="G106" s="64">
        <f>E106+F106</f>
        <v>4.22</v>
      </c>
      <c r="H106" s="63">
        <v>0</v>
      </c>
      <c r="I106" s="46">
        <f>G106+H106</f>
        <v>4.22</v>
      </c>
      <c r="J106" s="63">
        <v>0</v>
      </c>
      <c r="K106" s="44">
        <f t="shared" ref="K106" si="103">I106+J106</f>
        <v>4.22</v>
      </c>
      <c r="L106" s="63">
        <v>0</v>
      </c>
      <c r="M106" s="64">
        <f>K106+L106</f>
        <v>4.22</v>
      </c>
      <c r="N106" s="44">
        <f t="shared" si="86"/>
        <v>4.22</v>
      </c>
      <c r="O106" s="43">
        <f t="shared" si="87"/>
        <v>0</v>
      </c>
      <c r="P106" s="10"/>
    </row>
    <row r="107" spans="1:16" ht="116.25" customHeight="1" x14ac:dyDescent="0.2">
      <c r="A107" s="95" t="s">
        <v>241</v>
      </c>
      <c r="B107" s="121" t="s">
        <v>278</v>
      </c>
      <c r="C107" s="19">
        <f>C108</f>
        <v>3691.43</v>
      </c>
      <c r="D107" s="65">
        <f t="shared" si="102"/>
        <v>0</v>
      </c>
      <c r="E107" s="68">
        <f t="shared" si="102"/>
        <v>3691.43</v>
      </c>
      <c r="F107" s="65">
        <f t="shared" si="102"/>
        <v>0</v>
      </c>
      <c r="G107" s="68">
        <f t="shared" si="102"/>
        <v>3691.43</v>
      </c>
      <c r="H107" s="65">
        <f t="shared" si="102"/>
        <v>0</v>
      </c>
      <c r="I107" s="68">
        <f t="shared" si="102"/>
        <v>3691.43</v>
      </c>
      <c r="J107" s="65">
        <f t="shared" si="102"/>
        <v>422.44</v>
      </c>
      <c r="K107" s="68">
        <f t="shared" si="102"/>
        <v>4113.87</v>
      </c>
      <c r="L107" s="65">
        <f t="shared" si="102"/>
        <v>0</v>
      </c>
      <c r="M107" s="68">
        <f t="shared" si="102"/>
        <v>4113.87</v>
      </c>
      <c r="N107" s="41">
        <f t="shared" ref="N107" si="104">M107</f>
        <v>4113.87</v>
      </c>
      <c r="O107" s="42">
        <f t="shared" ref="O107" si="105">N107-C107</f>
        <v>422.44000000000005</v>
      </c>
      <c r="P107" s="10"/>
    </row>
    <row r="108" spans="1:16" ht="117.75" customHeight="1" x14ac:dyDescent="0.2">
      <c r="A108" s="97" t="s">
        <v>242</v>
      </c>
      <c r="B108" s="100" t="s">
        <v>278</v>
      </c>
      <c r="C108" s="11">
        <v>3691.43</v>
      </c>
      <c r="D108" s="63">
        <v>0</v>
      </c>
      <c r="E108" s="44">
        <f>C108+D108</f>
        <v>3691.43</v>
      </c>
      <c r="F108" s="63">
        <v>0</v>
      </c>
      <c r="G108" s="64">
        <f>E108+F108</f>
        <v>3691.43</v>
      </c>
      <c r="H108" s="63">
        <v>0</v>
      </c>
      <c r="I108" s="46">
        <f>G108+H108</f>
        <v>3691.43</v>
      </c>
      <c r="J108" s="63">
        <v>422.44</v>
      </c>
      <c r="K108" s="44">
        <f t="shared" ref="K108" si="106">I108+J108</f>
        <v>4113.87</v>
      </c>
      <c r="L108" s="63">
        <v>0</v>
      </c>
      <c r="M108" s="64">
        <f>K108+L108</f>
        <v>4113.87</v>
      </c>
      <c r="N108" s="44">
        <f t="shared" ref="N108" si="107">M108</f>
        <v>4113.87</v>
      </c>
      <c r="O108" s="43">
        <f t="shared" ref="O108" si="108">N108-C108</f>
        <v>422.44000000000005</v>
      </c>
      <c r="P108" s="10"/>
    </row>
    <row r="109" spans="1:16" ht="104.25" customHeight="1" x14ac:dyDescent="0.2">
      <c r="A109" s="95" t="s">
        <v>144</v>
      </c>
      <c r="B109" s="125" t="s">
        <v>145</v>
      </c>
      <c r="C109" s="19">
        <f>C110</f>
        <v>1923.58</v>
      </c>
      <c r="D109" s="65">
        <f t="shared" ref="D109:M109" si="109">D110</f>
        <v>-122</v>
      </c>
      <c r="E109" s="68">
        <f t="shared" si="109"/>
        <v>1801.58</v>
      </c>
      <c r="F109" s="65">
        <f t="shared" si="109"/>
        <v>0</v>
      </c>
      <c r="G109" s="68">
        <f t="shared" si="109"/>
        <v>1801.58</v>
      </c>
      <c r="H109" s="65">
        <f t="shared" si="109"/>
        <v>0</v>
      </c>
      <c r="I109" s="68">
        <f t="shared" si="109"/>
        <v>1801.58</v>
      </c>
      <c r="J109" s="65">
        <f t="shared" si="109"/>
        <v>0</v>
      </c>
      <c r="K109" s="68">
        <f t="shared" si="109"/>
        <v>1801.58</v>
      </c>
      <c r="L109" s="65">
        <f t="shared" si="109"/>
        <v>0</v>
      </c>
      <c r="M109" s="68">
        <f t="shared" si="109"/>
        <v>1801.58</v>
      </c>
      <c r="N109" s="41">
        <f t="shared" si="86"/>
        <v>1801.58</v>
      </c>
      <c r="O109" s="42">
        <f t="shared" si="87"/>
        <v>-122</v>
      </c>
      <c r="P109" s="10"/>
    </row>
    <row r="110" spans="1:16" ht="105.75" customHeight="1" x14ac:dyDescent="0.2">
      <c r="A110" s="97" t="s">
        <v>146</v>
      </c>
      <c r="B110" s="100" t="s">
        <v>279</v>
      </c>
      <c r="C110" s="11">
        <v>1923.58</v>
      </c>
      <c r="D110" s="63">
        <v>-122</v>
      </c>
      <c r="E110" s="44">
        <f>C110+D110</f>
        <v>1801.58</v>
      </c>
      <c r="F110" s="63">
        <v>0</v>
      </c>
      <c r="G110" s="64">
        <f>E110+F110</f>
        <v>1801.58</v>
      </c>
      <c r="H110" s="63">
        <v>0</v>
      </c>
      <c r="I110" s="46">
        <f>G110+H110</f>
        <v>1801.58</v>
      </c>
      <c r="J110" s="63">
        <v>0</v>
      </c>
      <c r="K110" s="44">
        <f t="shared" ref="K110" si="110">I110+J110</f>
        <v>1801.58</v>
      </c>
      <c r="L110" s="63">
        <v>0</v>
      </c>
      <c r="M110" s="64">
        <f>K110+L110</f>
        <v>1801.58</v>
      </c>
      <c r="N110" s="44">
        <f t="shared" si="86"/>
        <v>1801.58</v>
      </c>
      <c r="O110" s="43">
        <f t="shared" si="87"/>
        <v>-122</v>
      </c>
      <c r="P110" s="10"/>
    </row>
    <row r="111" spans="1:16" ht="43.5" customHeight="1" x14ac:dyDescent="0.2">
      <c r="A111" s="95" t="s">
        <v>147</v>
      </c>
      <c r="B111" s="125" t="s">
        <v>148</v>
      </c>
      <c r="C111" s="19">
        <f>C112</f>
        <v>39094.78</v>
      </c>
      <c r="D111" s="65">
        <f t="shared" ref="D111:M111" si="111">D112</f>
        <v>0</v>
      </c>
      <c r="E111" s="68">
        <f t="shared" si="111"/>
        <v>39094.78</v>
      </c>
      <c r="F111" s="65">
        <f t="shared" si="111"/>
        <v>0</v>
      </c>
      <c r="G111" s="68">
        <f t="shared" si="111"/>
        <v>39094.78</v>
      </c>
      <c r="H111" s="65">
        <f t="shared" si="111"/>
        <v>0</v>
      </c>
      <c r="I111" s="68">
        <f t="shared" si="111"/>
        <v>39094.78</v>
      </c>
      <c r="J111" s="65">
        <f t="shared" si="111"/>
        <v>3616.62</v>
      </c>
      <c r="K111" s="68">
        <f t="shared" si="111"/>
        <v>42711.4</v>
      </c>
      <c r="L111" s="65">
        <f t="shared" si="111"/>
        <v>6000.88</v>
      </c>
      <c r="M111" s="68">
        <f t="shared" si="111"/>
        <v>48712.28</v>
      </c>
      <c r="N111" s="41">
        <f t="shared" si="86"/>
        <v>48712.28</v>
      </c>
      <c r="O111" s="42">
        <f t="shared" si="87"/>
        <v>9617.5</v>
      </c>
      <c r="P111" s="10"/>
    </row>
    <row r="112" spans="1:16" ht="51" customHeight="1" x14ac:dyDescent="0.2">
      <c r="A112" s="97" t="s">
        <v>149</v>
      </c>
      <c r="B112" s="100" t="s">
        <v>280</v>
      </c>
      <c r="C112" s="11">
        <v>39094.78</v>
      </c>
      <c r="D112" s="63">
        <v>0</v>
      </c>
      <c r="E112" s="44">
        <f>C112+D112</f>
        <v>39094.78</v>
      </c>
      <c r="F112" s="63">
        <v>0</v>
      </c>
      <c r="G112" s="64">
        <f>E112+F112</f>
        <v>39094.78</v>
      </c>
      <c r="H112" s="63">
        <v>0</v>
      </c>
      <c r="I112" s="46">
        <f>G112+H112</f>
        <v>39094.78</v>
      </c>
      <c r="J112" s="63">
        <v>3616.62</v>
      </c>
      <c r="K112" s="44">
        <f t="shared" ref="K112" si="112">I112+J112</f>
        <v>42711.4</v>
      </c>
      <c r="L112" s="63">
        <v>6000.88</v>
      </c>
      <c r="M112" s="64">
        <f>K112+L112</f>
        <v>48712.28</v>
      </c>
      <c r="N112" s="44">
        <f t="shared" si="86"/>
        <v>48712.28</v>
      </c>
      <c r="O112" s="43">
        <f t="shared" si="87"/>
        <v>9617.5</v>
      </c>
      <c r="P112" s="10"/>
    </row>
    <row r="113" spans="1:16" ht="62.25" customHeight="1" x14ac:dyDescent="0.2">
      <c r="A113" s="95" t="s">
        <v>150</v>
      </c>
      <c r="B113" s="125" t="s">
        <v>151</v>
      </c>
      <c r="C113" s="19">
        <f>C114</f>
        <v>113314.12</v>
      </c>
      <c r="D113" s="65">
        <f t="shared" ref="D113:M113" si="113">D114</f>
        <v>0</v>
      </c>
      <c r="E113" s="68">
        <f t="shared" si="113"/>
        <v>113314.12</v>
      </c>
      <c r="F113" s="65">
        <f t="shared" si="113"/>
        <v>0</v>
      </c>
      <c r="G113" s="68">
        <f t="shared" si="113"/>
        <v>113314.12</v>
      </c>
      <c r="H113" s="65">
        <f t="shared" si="113"/>
        <v>0</v>
      </c>
      <c r="I113" s="68">
        <f t="shared" si="113"/>
        <v>113314.12</v>
      </c>
      <c r="J113" s="65">
        <f t="shared" si="113"/>
        <v>-9405.17</v>
      </c>
      <c r="K113" s="68">
        <f t="shared" si="113"/>
        <v>103908.95</v>
      </c>
      <c r="L113" s="65">
        <f t="shared" si="113"/>
        <v>-824</v>
      </c>
      <c r="M113" s="68">
        <f t="shared" si="113"/>
        <v>103084.95</v>
      </c>
      <c r="N113" s="41">
        <f t="shared" si="86"/>
        <v>103084.95</v>
      </c>
      <c r="O113" s="42">
        <f t="shared" si="87"/>
        <v>-10229.169999999998</v>
      </c>
      <c r="P113" s="10"/>
    </row>
    <row r="114" spans="1:16" ht="60.75" customHeight="1" x14ac:dyDescent="0.2">
      <c r="A114" s="97" t="s">
        <v>152</v>
      </c>
      <c r="B114" s="100" t="s">
        <v>153</v>
      </c>
      <c r="C114" s="11">
        <v>113314.12</v>
      </c>
      <c r="D114" s="63">
        <v>0</v>
      </c>
      <c r="E114" s="44">
        <f>C114+D114</f>
        <v>113314.12</v>
      </c>
      <c r="F114" s="63">
        <v>0</v>
      </c>
      <c r="G114" s="64">
        <f>E114+F114</f>
        <v>113314.12</v>
      </c>
      <c r="H114" s="63">
        <v>0</v>
      </c>
      <c r="I114" s="46">
        <f>G114+H114</f>
        <v>113314.12</v>
      </c>
      <c r="J114" s="63">
        <v>-9405.17</v>
      </c>
      <c r="K114" s="44">
        <f t="shared" ref="K114" si="114">I114+J114</f>
        <v>103908.95</v>
      </c>
      <c r="L114" s="63">
        <v>-824</v>
      </c>
      <c r="M114" s="64">
        <f>K114+L114</f>
        <v>103084.95</v>
      </c>
      <c r="N114" s="44">
        <f t="shared" si="86"/>
        <v>103084.95</v>
      </c>
      <c r="O114" s="43">
        <f t="shared" si="87"/>
        <v>-10229.169999999998</v>
      </c>
      <c r="P114" s="10"/>
    </row>
    <row r="115" spans="1:16" ht="111" customHeight="1" x14ac:dyDescent="0.2">
      <c r="A115" s="95" t="s">
        <v>154</v>
      </c>
      <c r="B115" s="125" t="s">
        <v>155</v>
      </c>
      <c r="C115" s="19">
        <f>C116</f>
        <v>26345.97</v>
      </c>
      <c r="D115" s="65">
        <f t="shared" ref="D115:M115" si="115">D116</f>
        <v>0</v>
      </c>
      <c r="E115" s="68">
        <f t="shared" si="115"/>
        <v>26345.97</v>
      </c>
      <c r="F115" s="65">
        <f t="shared" si="115"/>
        <v>0</v>
      </c>
      <c r="G115" s="68">
        <f t="shared" si="115"/>
        <v>26345.97</v>
      </c>
      <c r="H115" s="65">
        <f t="shared" si="115"/>
        <v>0</v>
      </c>
      <c r="I115" s="68">
        <f t="shared" si="115"/>
        <v>26345.97</v>
      </c>
      <c r="J115" s="65">
        <f t="shared" si="115"/>
        <v>-2467.62</v>
      </c>
      <c r="K115" s="68">
        <f t="shared" si="115"/>
        <v>23878.350000000002</v>
      </c>
      <c r="L115" s="65">
        <f t="shared" si="115"/>
        <v>2838.69</v>
      </c>
      <c r="M115" s="68">
        <f t="shared" si="115"/>
        <v>26717.040000000001</v>
      </c>
      <c r="N115" s="41">
        <f t="shared" si="86"/>
        <v>26717.040000000001</v>
      </c>
      <c r="O115" s="42">
        <f t="shared" si="87"/>
        <v>371.06999999999971</v>
      </c>
      <c r="P115" s="10"/>
    </row>
    <row r="116" spans="1:16" ht="111.75" customHeight="1" x14ac:dyDescent="0.2">
      <c r="A116" s="97" t="s">
        <v>156</v>
      </c>
      <c r="B116" s="100" t="s">
        <v>157</v>
      </c>
      <c r="C116" s="11">
        <v>26345.97</v>
      </c>
      <c r="D116" s="63">
        <v>0</v>
      </c>
      <c r="E116" s="44">
        <f>C116+D116</f>
        <v>26345.97</v>
      </c>
      <c r="F116" s="63">
        <v>0</v>
      </c>
      <c r="G116" s="64">
        <f>E116+F116</f>
        <v>26345.97</v>
      </c>
      <c r="H116" s="63">
        <v>0</v>
      </c>
      <c r="I116" s="46">
        <f>G116+H116</f>
        <v>26345.97</v>
      </c>
      <c r="J116" s="63">
        <v>-2467.62</v>
      </c>
      <c r="K116" s="44">
        <f t="shared" ref="K116" si="116">I116+J116</f>
        <v>23878.350000000002</v>
      </c>
      <c r="L116" s="63">
        <v>2838.69</v>
      </c>
      <c r="M116" s="64">
        <f>K116+L116</f>
        <v>26717.040000000001</v>
      </c>
      <c r="N116" s="44">
        <f t="shared" si="86"/>
        <v>26717.040000000001</v>
      </c>
      <c r="O116" s="43">
        <f t="shared" si="87"/>
        <v>371.06999999999971</v>
      </c>
      <c r="P116" s="10"/>
    </row>
    <row r="117" spans="1:16" ht="90" customHeight="1" x14ac:dyDescent="0.2">
      <c r="A117" s="95" t="s">
        <v>158</v>
      </c>
      <c r="B117" s="125" t="s">
        <v>159</v>
      </c>
      <c r="C117" s="19">
        <f>C118</f>
        <v>18968.509999999998</v>
      </c>
      <c r="D117" s="65">
        <f t="shared" ref="D117:M117" si="117">D118</f>
        <v>0</v>
      </c>
      <c r="E117" s="68">
        <f t="shared" si="117"/>
        <v>18968.509999999998</v>
      </c>
      <c r="F117" s="65">
        <f t="shared" si="117"/>
        <v>0</v>
      </c>
      <c r="G117" s="68">
        <f t="shared" si="117"/>
        <v>18968.509999999998</v>
      </c>
      <c r="H117" s="65">
        <f t="shared" si="117"/>
        <v>0</v>
      </c>
      <c r="I117" s="68">
        <f t="shared" si="117"/>
        <v>18968.509999999998</v>
      </c>
      <c r="J117" s="65">
        <f t="shared" si="117"/>
        <v>0</v>
      </c>
      <c r="K117" s="68">
        <f t="shared" si="117"/>
        <v>18968.509999999998</v>
      </c>
      <c r="L117" s="65">
        <f t="shared" si="117"/>
        <v>-1000</v>
      </c>
      <c r="M117" s="68">
        <f t="shared" si="117"/>
        <v>17968.509999999998</v>
      </c>
      <c r="N117" s="41">
        <f t="shared" si="86"/>
        <v>17968.509999999998</v>
      </c>
      <c r="O117" s="42">
        <f t="shared" si="87"/>
        <v>-1000</v>
      </c>
      <c r="P117" s="10"/>
    </row>
    <row r="118" spans="1:16" ht="78" customHeight="1" x14ac:dyDescent="0.2">
      <c r="A118" s="97" t="s">
        <v>160</v>
      </c>
      <c r="B118" s="100" t="s">
        <v>161</v>
      </c>
      <c r="C118" s="11">
        <v>18968.509999999998</v>
      </c>
      <c r="D118" s="63">
        <v>0</v>
      </c>
      <c r="E118" s="44">
        <f>C118+D118</f>
        <v>18968.509999999998</v>
      </c>
      <c r="F118" s="63">
        <v>0</v>
      </c>
      <c r="G118" s="64">
        <f>E118+F118</f>
        <v>18968.509999999998</v>
      </c>
      <c r="H118" s="63">
        <v>0</v>
      </c>
      <c r="I118" s="46">
        <f>G118+H118</f>
        <v>18968.509999999998</v>
      </c>
      <c r="J118" s="63">
        <v>0</v>
      </c>
      <c r="K118" s="44">
        <f t="shared" ref="K118" si="118">I118+J118</f>
        <v>18968.509999999998</v>
      </c>
      <c r="L118" s="63">
        <v>-1000</v>
      </c>
      <c r="M118" s="64">
        <f>K118+L118</f>
        <v>17968.509999999998</v>
      </c>
      <c r="N118" s="44">
        <f t="shared" si="86"/>
        <v>17968.509999999998</v>
      </c>
      <c r="O118" s="43">
        <f t="shared" si="87"/>
        <v>-1000</v>
      </c>
      <c r="P118" s="10"/>
    </row>
    <row r="119" spans="1:16" ht="93" customHeight="1" x14ac:dyDescent="0.2">
      <c r="A119" s="95" t="s">
        <v>162</v>
      </c>
      <c r="B119" s="125" t="s">
        <v>163</v>
      </c>
      <c r="C119" s="19">
        <f>C120</f>
        <v>270.89999999999998</v>
      </c>
      <c r="D119" s="65">
        <f t="shared" ref="D119:M119" si="119">D120</f>
        <v>0</v>
      </c>
      <c r="E119" s="68">
        <f t="shared" si="119"/>
        <v>270.89999999999998</v>
      </c>
      <c r="F119" s="65">
        <f t="shared" si="119"/>
        <v>2.86</v>
      </c>
      <c r="G119" s="68">
        <f t="shared" si="119"/>
        <v>273.76</v>
      </c>
      <c r="H119" s="65">
        <f t="shared" si="119"/>
        <v>0</v>
      </c>
      <c r="I119" s="68">
        <f t="shared" si="119"/>
        <v>273.76</v>
      </c>
      <c r="J119" s="65">
        <f t="shared" si="119"/>
        <v>51.31</v>
      </c>
      <c r="K119" s="68">
        <f t="shared" si="119"/>
        <v>325.07</v>
      </c>
      <c r="L119" s="65">
        <f t="shared" si="119"/>
        <v>10.28</v>
      </c>
      <c r="M119" s="68">
        <f t="shared" si="119"/>
        <v>335.34999999999997</v>
      </c>
      <c r="N119" s="41">
        <f t="shared" si="86"/>
        <v>335.34999999999997</v>
      </c>
      <c r="O119" s="42">
        <f t="shared" si="87"/>
        <v>64.449999999999989</v>
      </c>
      <c r="P119" s="10"/>
    </row>
    <row r="120" spans="1:16" ht="78.75" customHeight="1" x14ac:dyDescent="0.2">
      <c r="A120" s="97" t="s">
        <v>164</v>
      </c>
      <c r="B120" s="100" t="s">
        <v>165</v>
      </c>
      <c r="C120" s="11">
        <v>270.89999999999998</v>
      </c>
      <c r="D120" s="63">
        <v>0</v>
      </c>
      <c r="E120" s="44">
        <f>C120+D120</f>
        <v>270.89999999999998</v>
      </c>
      <c r="F120" s="63">
        <v>2.86</v>
      </c>
      <c r="G120" s="64">
        <f>E120+F120</f>
        <v>273.76</v>
      </c>
      <c r="H120" s="63">
        <v>0</v>
      </c>
      <c r="I120" s="46">
        <f>G120+H120</f>
        <v>273.76</v>
      </c>
      <c r="J120" s="63">
        <v>51.31</v>
      </c>
      <c r="K120" s="44">
        <f t="shared" ref="K120" si="120">I120+J120</f>
        <v>325.07</v>
      </c>
      <c r="L120" s="63">
        <v>10.28</v>
      </c>
      <c r="M120" s="64">
        <f>K120+L120</f>
        <v>335.34999999999997</v>
      </c>
      <c r="N120" s="44">
        <f t="shared" si="86"/>
        <v>335.34999999999997</v>
      </c>
      <c r="O120" s="43">
        <f t="shared" si="87"/>
        <v>64.449999999999989</v>
      </c>
      <c r="P120" s="10"/>
    </row>
    <row r="121" spans="1:16" ht="75.75" hidden="1" customHeight="1" x14ac:dyDescent="0.2">
      <c r="A121" s="95" t="s">
        <v>166</v>
      </c>
      <c r="B121" s="125" t="s">
        <v>167</v>
      </c>
      <c r="C121" s="19">
        <f>C122</f>
        <v>0</v>
      </c>
      <c r="D121" s="65">
        <f t="shared" ref="D121:M121" si="121">D122</f>
        <v>0</v>
      </c>
      <c r="E121" s="68">
        <f t="shared" si="121"/>
        <v>0</v>
      </c>
      <c r="F121" s="65">
        <f t="shared" si="121"/>
        <v>0</v>
      </c>
      <c r="G121" s="68">
        <f t="shared" si="121"/>
        <v>0</v>
      </c>
      <c r="H121" s="65">
        <f t="shared" si="121"/>
        <v>0</v>
      </c>
      <c r="I121" s="68">
        <f t="shared" si="121"/>
        <v>0</v>
      </c>
      <c r="J121" s="65">
        <f t="shared" si="121"/>
        <v>0</v>
      </c>
      <c r="K121" s="68">
        <f t="shared" si="121"/>
        <v>0</v>
      </c>
      <c r="L121" s="65">
        <f t="shared" si="121"/>
        <v>0</v>
      </c>
      <c r="M121" s="68">
        <f t="shared" si="121"/>
        <v>0</v>
      </c>
      <c r="N121" s="41">
        <f t="shared" si="86"/>
        <v>0</v>
      </c>
      <c r="O121" s="42">
        <f t="shared" si="87"/>
        <v>0</v>
      </c>
      <c r="P121" s="10"/>
    </row>
    <row r="122" spans="1:16" ht="90" hidden="1" customHeight="1" x14ac:dyDescent="0.2">
      <c r="A122" s="97" t="s">
        <v>168</v>
      </c>
      <c r="B122" s="100" t="s">
        <v>169</v>
      </c>
      <c r="C122" s="11">
        <v>0</v>
      </c>
      <c r="D122" s="63">
        <v>0</v>
      </c>
      <c r="E122" s="44">
        <f>C122+D122</f>
        <v>0</v>
      </c>
      <c r="F122" s="63">
        <v>0</v>
      </c>
      <c r="G122" s="64">
        <f>E122+F122</f>
        <v>0</v>
      </c>
      <c r="H122" s="63">
        <v>0</v>
      </c>
      <c r="I122" s="46">
        <f>G122+H122</f>
        <v>0</v>
      </c>
      <c r="J122" s="63">
        <v>0</v>
      </c>
      <c r="K122" s="44">
        <f t="shared" ref="K122" si="122">I122+J122</f>
        <v>0</v>
      </c>
      <c r="L122" s="63">
        <v>0</v>
      </c>
      <c r="M122" s="64">
        <f>K122+L122</f>
        <v>0</v>
      </c>
      <c r="N122" s="44">
        <f t="shared" si="86"/>
        <v>0</v>
      </c>
      <c r="O122" s="43">
        <f t="shared" si="87"/>
        <v>0</v>
      </c>
      <c r="P122" s="10"/>
    </row>
    <row r="123" spans="1:16" ht="29.25" customHeight="1" x14ac:dyDescent="0.2">
      <c r="A123" s="95" t="s">
        <v>170</v>
      </c>
      <c r="B123" s="125" t="s">
        <v>171</v>
      </c>
      <c r="C123" s="19">
        <f>C124</f>
        <v>143912.98000000001</v>
      </c>
      <c r="D123" s="65">
        <f t="shared" ref="D123:M123" si="123">D124</f>
        <v>0</v>
      </c>
      <c r="E123" s="68">
        <f t="shared" si="123"/>
        <v>143912.98000000001</v>
      </c>
      <c r="F123" s="65">
        <f t="shared" si="123"/>
        <v>0</v>
      </c>
      <c r="G123" s="68">
        <f t="shared" si="123"/>
        <v>143912.98000000001</v>
      </c>
      <c r="H123" s="65">
        <f t="shared" si="123"/>
        <v>0</v>
      </c>
      <c r="I123" s="68">
        <f t="shared" si="123"/>
        <v>143912.98000000001</v>
      </c>
      <c r="J123" s="65">
        <f t="shared" si="123"/>
        <v>985.09</v>
      </c>
      <c r="K123" s="68">
        <f t="shared" si="123"/>
        <v>144898.07</v>
      </c>
      <c r="L123" s="65">
        <f t="shared" si="123"/>
        <v>2.7100000000000364</v>
      </c>
      <c r="M123" s="68">
        <f t="shared" si="123"/>
        <v>144900.78</v>
      </c>
      <c r="N123" s="41">
        <f t="shared" si="86"/>
        <v>144900.78</v>
      </c>
      <c r="O123" s="42">
        <f t="shared" si="87"/>
        <v>987.79999999998836</v>
      </c>
      <c r="P123" s="10"/>
    </row>
    <row r="124" spans="1:16" ht="30.75" customHeight="1" x14ac:dyDescent="0.2">
      <c r="A124" s="95" t="s">
        <v>172</v>
      </c>
      <c r="B124" s="125" t="s">
        <v>281</v>
      </c>
      <c r="C124" s="19">
        <f>C125+C126</f>
        <v>143912.98000000001</v>
      </c>
      <c r="D124" s="65">
        <f t="shared" ref="D124:M124" si="124">D125+D126</f>
        <v>0</v>
      </c>
      <c r="E124" s="68">
        <f t="shared" si="124"/>
        <v>143912.98000000001</v>
      </c>
      <c r="F124" s="65">
        <f t="shared" si="124"/>
        <v>0</v>
      </c>
      <c r="G124" s="68">
        <f t="shared" si="124"/>
        <v>143912.98000000001</v>
      </c>
      <c r="H124" s="65">
        <f t="shared" si="124"/>
        <v>0</v>
      </c>
      <c r="I124" s="68">
        <f t="shared" si="124"/>
        <v>143912.98000000001</v>
      </c>
      <c r="J124" s="65">
        <f t="shared" si="124"/>
        <v>985.09</v>
      </c>
      <c r="K124" s="68">
        <f t="shared" si="124"/>
        <v>144898.07</v>
      </c>
      <c r="L124" s="65">
        <f t="shared" si="124"/>
        <v>2.7100000000000364</v>
      </c>
      <c r="M124" s="68">
        <f t="shared" si="124"/>
        <v>144900.78</v>
      </c>
      <c r="N124" s="41">
        <f t="shared" si="86"/>
        <v>144900.78</v>
      </c>
      <c r="O124" s="42">
        <f t="shared" si="87"/>
        <v>987.79999999998836</v>
      </c>
      <c r="P124" s="10"/>
    </row>
    <row r="125" spans="1:16" ht="76.5" customHeight="1" x14ac:dyDescent="0.2">
      <c r="A125" s="97" t="s">
        <v>173</v>
      </c>
      <c r="B125" s="100" t="s">
        <v>282</v>
      </c>
      <c r="C125" s="11">
        <v>110532.05</v>
      </c>
      <c r="D125" s="63">
        <v>0</v>
      </c>
      <c r="E125" s="44">
        <f t="shared" ref="E125:E126" si="125">C125+D125</f>
        <v>110532.05</v>
      </c>
      <c r="F125" s="63">
        <v>0</v>
      </c>
      <c r="G125" s="64">
        <f t="shared" ref="G125:G126" si="126">E125+F125</f>
        <v>110532.05</v>
      </c>
      <c r="H125" s="63">
        <v>0</v>
      </c>
      <c r="I125" s="46">
        <f t="shared" ref="I125:I126" si="127">G125+H125</f>
        <v>110532.05</v>
      </c>
      <c r="J125" s="63">
        <v>985.09</v>
      </c>
      <c r="K125" s="44">
        <f t="shared" ref="K125:K126" si="128">I125+J125</f>
        <v>111517.14</v>
      </c>
      <c r="L125" s="63">
        <v>1374.08</v>
      </c>
      <c r="M125" s="64">
        <f t="shared" ref="M125:M126" si="129">K125+L125</f>
        <v>112891.22</v>
      </c>
      <c r="N125" s="44">
        <f t="shared" si="86"/>
        <v>112891.22</v>
      </c>
      <c r="O125" s="43">
        <f t="shared" si="87"/>
        <v>2359.1699999999983</v>
      </c>
      <c r="P125" s="10"/>
    </row>
    <row r="126" spans="1:16" ht="76.5" customHeight="1" x14ac:dyDescent="0.2">
      <c r="A126" s="97" t="s">
        <v>174</v>
      </c>
      <c r="B126" s="100" t="s">
        <v>283</v>
      </c>
      <c r="C126" s="11">
        <v>33380.93</v>
      </c>
      <c r="D126" s="63">
        <v>0</v>
      </c>
      <c r="E126" s="44">
        <f t="shared" si="125"/>
        <v>33380.93</v>
      </c>
      <c r="F126" s="63">
        <v>0</v>
      </c>
      <c r="G126" s="64">
        <f t="shared" si="126"/>
        <v>33380.93</v>
      </c>
      <c r="H126" s="63">
        <v>0</v>
      </c>
      <c r="I126" s="46">
        <f t="shared" si="127"/>
        <v>33380.93</v>
      </c>
      <c r="J126" s="63">
        <v>0</v>
      </c>
      <c r="K126" s="44">
        <f t="shared" si="128"/>
        <v>33380.93</v>
      </c>
      <c r="L126" s="63">
        <v>-1371.37</v>
      </c>
      <c r="M126" s="64">
        <f t="shared" si="129"/>
        <v>32009.56</v>
      </c>
      <c r="N126" s="44">
        <f t="shared" si="86"/>
        <v>32009.56</v>
      </c>
      <c r="O126" s="43">
        <f t="shared" si="87"/>
        <v>-1371.369999999999</v>
      </c>
      <c r="P126" s="10"/>
    </row>
    <row r="127" spans="1:16" ht="21.75" customHeight="1" x14ac:dyDescent="0.2">
      <c r="A127" s="95" t="s">
        <v>175</v>
      </c>
      <c r="B127" s="125" t="s">
        <v>176</v>
      </c>
      <c r="C127" s="19">
        <f t="shared" ref="C127:K127" si="130">C130</f>
        <v>1156.8499999999999</v>
      </c>
      <c r="D127" s="65">
        <f t="shared" si="130"/>
        <v>0</v>
      </c>
      <c r="E127" s="68">
        <f t="shared" si="130"/>
        <v>1156.8499999999999</v>
      </c>
      <c r="F127" s="65">
        <f t="shared" si="130"/>
        <v>0</v>
      </c>
      <c r="G127" s="68">
        <f t="shared" si="130"/>
        <v>1156.8499999999999</v>
      </c>
      <c r="H127" s="65">
        <f t="shared" si="130"/>
        <v>0</v>
      </c>
      <c r="I127" s="68">
        <f t="shared" si="130"/>
        <v>1156.8499999999999</v>
      </c>
      <c r="J127" s="65">
        <f t="shared" si="130"/>
        <v>10.58</v>
      </c>
      <c r="K127" s="68">
        <f t="shared" si="130"/>
        <v>4098.0499999999993</v>
      </c>
      <c r="L127" s="65">
        <f>L128+L130</f>
        <v>8797.32</v>
      </c>
      <c r="M127" s="68">
        <f>M130+M128</f>
        <v>12895.37</v>
      </c>
      <c r="N127" s="41">
        <f t="shared" si="86"/>
        <v>12895.37</v>
      </c>
      <c r="O127" s="42">
        <f t="shared" si="87"/>
        <v>11738.52</v>
      </c>
      <c r="P127" s="10"/>
    </row>
    <row r="128" spans="1:16" ht="109.5" hidden="1" customHeight="1" x14ac:dyDescent="0.2">
      <c r="A128" s="95" t="s">
        <v>216</v>
      </c>
      <c r="B128" s="125" t="s">
        <v>215</v>
      </c>
      <c r="C128" s="20">
        <f t="shared" ref="C128:K128" si="131">C129</f>
        <v>0</v>
      </c>
      <c r="D128" s="65">
        <f t="shared" si="131"/>
        <v>0</v>
      </c>
      <c r="E128" s="65">
        <f t="shared" si="131"/>
        <v>0</v>
      </c>
      <c r="F128" s="65">
        <f t="shared" si="131"/>
        <v>0</v>
      </c>
      <c r="G128" s="65">
        <f t="shared" si="131"/>
        <v>0</v>
      </c>
      <c r="H128" s="65">
        <f t="shared" si="131"/>
        <v>0</v>
      </c>
      <c r="I128" s="65">
        <f t="shared" si="131"/>
        <v>0</v>
      </c>
      <c r="J128" s="65">
        <f t="shared" si="131"/>
        <v>0</v>
      </c>
      <c r="K128" s="65">
        <f t="shared" si="131"/>
        <v>0</v>
      </c>
      <c r="L128" s="65">
        <f>L129</f>
        <v>0</v>
      </c>
      <c r="M128" s="68">
        <f>M129</f>
        <v>0</v>
      </c>
      <c r="N128" s="41">
        <f t="shared" si="86"/>
        <v>0</v>
      </c>
      <c r="O128" s="42">
        <f t="shared" si="87"/>
        <v>0</v>
      </c>
      <c r="P128" s="10"/>
    </row>
    <row r="129" spans="1:16" ht="153.75" hidden="1" customHeight="1" x14ac:dyDescent="0.2">
      <c r="A129" s="135" t="s">
        <v>217</v>
      </c>
      <c r="B129" s="136" t="s">
        <v>215</v>
      </c>
      <c r="C129" s="11">
        <v>0</v>
      </c>
      <c r="D129" s="63">
        <v>0</v>
      </c>
      <c r="E129" s="44">
        <f t="shared" ref="E129" si="132">C129+D129</f>
        <v>0</v>
      </c>
      <c r="F129" s="63">
        <v>0</v>
      </c>
      <c r="G129" s="64">
        <f t="shared" ref="G129" si="133">E129+F129</f>
        <v>0</v>
      </c>
      <c r="H129" s="63">
        <v>0</v>
      </c>
      <c r="I129" s="46">
        <f t="shared" ref="I129" si="134">G129+H129</f>
        <v>0</v>
      </c>
      <c r="J129" s="63">
        <v>0</v>
      </c>
      <c r="K129" s="44">
        <f t="shared" ref="K129" si="135">I129+J129</f>
        <v>0</v>
      </c>
      <c r="L129" s="63">
        <v>0</v>
      </c>
      <c r="M129" s="64">
        <f t="shared" ref="M129" si="136">K129+L129</f>
        <v>0</v>
      </c>
      <c r="N129" s="44">
        <f t="shared" si="86"/>
        <v>0</v>
      </c>
      <c r="O129" s="43">
        <f t="shared" si="87"/>
        <v>0</v>
      </c>
      <c r="P129" s="10"/>
    </row>
    <row r="130" spans="1:16" ht="39" customHeight="1" x14ac:dyDescent="0.2">
      <c r="A130" s="95" t="s">
        <v>177</v>
      </c>
      <c r="B130" s="125" t="s">
        <v>178</v>
      </c>
      <c r="C130" s="19">
        <f>C131</f>
        <v>1156.8499999999999</v>
      </c>
      <c r="D130" s="65">
        <f t="shared" ref="D130:M130" si="137">D131</f>
        <v>0</v>
      </c>
      <c r="E130" s="68">
        <f t="shared" si="137"/>
        <v>1156.8499999999999</v>
      </c>
      <c r="F130" s="65">
        <f t="shared" si="137"/>
        <v>0</v>
      </c>
      <c r="G130" s="68">
        <f t="shared" si="137"/>
        <v>1156.8499999999999</v>
      </c>
      <c r="H130" s="65">
        <f t="shared" si="137"/>
        <v>0</v>
      </c>
      <c r="I130" s="68">
        <f t="shared" si="137"/>
        <v>1156.8499999999999</v>
      </c>
      <c r="J130" s="65">
        <f t="shared" si="137"/>
        <v>10.58</v>
      </c>
      <c r="K130" s="68">
        <f t="shared" si="137"/>
        <v>4098.0499999999993</v>
      </c>
      <c r="L130" s="65">
        <f t="shared" si="137"/>
        <v>8797.32</v>
      </c>
      <c r="M130" s="68">
        <f t="shared" si="137"/>
        <v>12895.37</v>
      </c>
      <c r="N130" s="41">
        <f t="shared" si="86"/>
        <v>12895.37</v>
      </c>
      <c r="O130" s="42">
        <f t="shared" si="87"/>
        <v>11738.52</v>
      </c>
      <c r="P130" s="10"/>
    </row>
    <row r="131" spans="1:16" ht="45" customHeight="1" x14ac:dyDescent="0.2">
      <c r="A131" s="95" t="s">
        <v>179</v>
      </c>
      <c r="B131" s="125" t="s">
        <v>284</v>
      </c>
      <c r="C131" s="19">
        <f>C132+C133+C138+C139</f>
        <v>1156.8499999999999</v>
      </c>
      <c r="D131" s="65">
        <f>D132+D133+D138+D139</f>
        <v>0</v>
      </c>
      <c r="E131" s="68">
        <f>E132+E133+E138+E139</f>
        <v>1156.8499999999999</v>
      </c>
      <c r="F131" s="65">
        <f>F132+F133+F138+F139+F136</f>
        <v>0</v>
      </c>
      <c r="G131" s="68">
        <f>G132+G133+G138+G139+G136</f>
        <v>1156.8499999999999</v>
      </c>
      <c r="H131" s="65">
        <f>H132+H133+H138+H139+H134+H140+H141+H137+H136+H135</f>
        <v>0</v>
      </c>
      <c r="I131" s="68">
        <f>I132+I133+I138+I139+I134+I136+I140</f>
        <v>1156.8499999999999</v>
      </c>
      <c r="J131" s="65">
        <f>J132+J133+J138+J139+J134+J135+J136+J137+J140+J141</f>
        <v>10.58</v>
      </c>
      <c r="K131" s="68">
        <f>K132+K133+K138+K139+K134+K136+K137+K140</f>
        <v>4098.0499999999993</v>
      </c>
      <c r="L131" s="65">
        <f>L132+L133+L138+L139+L134+L135+L136+L137+L140+L141</f>
        <v>8797.32</v>
      </c>
      <c r="M131" s="68">
        <f>M132+M133+M138+M139+M134+M135+M136+M137+M140+M141</f>
        <v>12895.37</v>
      </c>
      <c r="N131" s="41">
        <f t="shared" si="86"/>
        <v>12895.37</v>
      </c>
      <c r="O131" s="42">
        <f t="shared" si="87"/>
        <v>11738.52</v>
      </c>
      <c r="P131" s="10"/>
    </row>
    <row r="132" spans="1:16" ht="385.5" hidden="1" customHeight="1" x14ac:dyDescent="0.2">
      <c r="A132" s="137" t="s">
        <v>180</v>
      </c>
      <c r="B132" s="138" t="s">
        <v>181</v>
      </c>
      <c r="C132" s="25">
        <v>0</v>
      </c>
      <c r="D132" s="139"/>
      <c r="E132" s="44">
        <f t="shared" ref="E132:E141" si="138">C132+D132</f>
        <v>0</v>
      </c>
      <c r="F132" s="73">
        <v>0</v>
      </c>
      <c r="G132" s="74">
        <f>E132+F132</f>
        <v>0</v>
      </c>
      <c r="H132" s="73"/>
      <c r="I132" s="46">
        <f t="shared" ref="I132:I141" si="139">G132+H132</f>
        <v>0</v>
      </c>
      <c r="J132" s="73">
        <v>0</v>
      </c>
      <c r="K132" s="44">
        <f t="shared" ref="K132:K141" si="140">I132+J132</f>
        <v>0</v>
      </c>
      <c r="L132" s="73">
        <v>0</v>
      </c>
      <c r="M132" s="74">
        <f t="shared" ref="M132:M141" si="141">K132+L132</f>
        <v>0</v>
      </c>
      <c r="N132" s="44">
        <f t="shared" si="86"/>
        <v>0</v>
      </c>
      <c r="O132" s="43">
        <f t="shared" si="87"/>
        <v>0</v>
      </c>
      <c r="P132" s="10"/>
    </row>
    <row r="133" spans="1:16" ht="99.75" customHeight="1" x14ac:dyDescent="0.2">
      <c r="A133" s="97" t="s">
        <v>182</v>
      </c>
      <c r="B133" s="100" t="s">
        <v>285</v>
      </c>
      <c r="C133" s="25">
        <v>1156.8499999999999</v>
      </c>
      <c r="D133" s="139">
        <v>0</v>
      </c>
      <c r="E133" s="44">
        <f t="shared" si="138"/>
        <v>1156.8499999999999</v>
      </c>
      <c r="F133" s="73">
        <v>0</v>
      </c>
      <c r="G133" s="74">
        <f t="shared" ref="G133:G141" si="142">E133+F133</f>
        <v>1156.8499999999999</v>
      </c>
      <c r="H133" s="73">
        <v>0</v>
      </c>
      <c r="I133" s="46">
        <f t="shared" si="139"/>
        <v>1156.8499999999999</v>
      </c>
      <c r="J133" s="73">
        <v>10.58</v>
      </c>
      <c r="K133" s="44">
        <f t="shared" si="140"/>
        <v>1167.4299999999998</v>
      </c>
      <c r="L133" s="73">
        <v>20</v>
      </c>
      <c r="M133" s="74">
        <f t="shared" si="141"/>
        <v>1187.4299999999998</v>
      </c>
      <c r="N133" s="44">
        <f t="shared" si="86"/>
        <v>1187.4299999999998</v>
      </c>
      <c r="O133" s="43">
        <f t="shared" si="87"/>
        <v>30.579999999999927</v>
      </c>
      <c r="P133" s="10"/>
    </row>
    <row r="134" spans="1:16" ht="409.5" hidden="1" customHeight="1" x14ac:dyDescent="0.2">
      <c r="A134" s="97" t="s">
        <v>206</v>
      </c>
      <c r="B134" s="140" t="s">
        <v>223</v>
      </c>
      <c r="C134" s="25">
        <v>0</v>
      </c>
      <c r="D134" s="139">
        <v>0</v>
      </c>
      <c r="E134" s="44">
        <f t="shared" si="138"/>
        <v>0</v>
      </c>
      <c r="F134" s="73">
        <v>0</v>
      </c>
      <c r="G134" s="74">
        <f t="shared" si="142"/>
        <v>0</v>
      </c>
      <c r="H134" s="73"/>
      <c r="I134" s="46">
        <f t="shared" si="139"/>
        <v>0</v>
      </c>
      <c r="J134" s="73">
        <v>0</v>
      </c>
      <c r="K134" s="44">
        <f t="shared" si="140"/>
        <v>0</v>
      </c>
      <c r="L134" s="73">
        <v>0</v>
      </c>
      <c r="M134" s="74">
        <f t="shared" si="141"/>
        <v>0</v>
      </c>
      <c r="N134" s="44">
        <f t="shared" si="86"/>
        <v>0</v>
      </c>
      <c r="O134" s="43">
        <f t="shared" si="87"/>
        <v>0</v>
      </c>
      <c r="P134" s="10"/>
    </row>
    <row r="135" spans="1:16" ht="129.75" customHeight="1" x14ac:dyDescent="0.2">
      <c r="A135" s="97" t="s">
        <v>219</v>
      </c>
      <c r="B135" s="140" t="s">
        <v>218</v>
      </c>
      <c r="C135" s="25">
        <v>0</v>
      </c>
      <c r="D135" s="139">
        <v>0</v>
      </c>
      <c r="E135" s="44">
        <f t="shared" si="138"/>
        <v>0</v>
      </c>
      <c r="F135" s="73">
        <v>0</v>
      </c>
      <c r="G135" s="74">
        <f t="shared" si="142"/>
        <v>0</v>
      </c>
      <c r="H135" s="73">
        <v>0</v>
      </c>
      <c r="I135" s="46">
        <f t="shared" si="139"/>
        <v>0</v>
      </c>
      <c r="J135" s="73">
        <v>0</v>
      </c>
      <c r="K135" s="44">
        <f t="shared" si="140"/>
        <v>0</v>
      </c>
      <c r="L135" s="73">
        <v>2556</v>
      </c>
      <c r="M135" s="74">
        <f t="shared" si="141"/>
        <v>2556</v>
      </c>
      <c r="N135" s="44">
        <f t="shared" si="86"/>
        <v>2556</v>
      </c>
      <c r="O135" s="43">
        <f t="shared" si="87"/>
        <v>2556</v>
      </c>
      <c r="P135" s="10"/>
    </row>
    <row r="136" spans="1:16" ht="120.75" hidden="1" customHeight="1" x14ac:dyDescent="0.2">
      <c r="A136" s="97" t="s">
        <v>205</v>
      </c>
      <c r="B136" s="140" t="s">
        <v>204</v>
      </c>
      <c r="C136" s="25">
        <v>0</v>
      </c>
      <c r="D136" s="139">
        <v>0</v>
      </c>
      <c r="E136" s="44">
        <f t="shared" si="138"/>
        <v>0</v>
      </c>
      <c r="F136" s="73"/>
      <c r="G136" s="74">
        <f t="shared" si="142"/>
        <v>0</v>
      </c>
      <c r="H136" s="73">
        <v>0</v>
      </c>
      <c r="I136" s="46">
        <f t="shared" si="139"/>
        <v>0</v>
      </c>
      <c r="J136" s="73">
        <v>0</v>
      </c>
      <c r="K136" s="44">
        <f t="shared" si="140"/>
        <v>0</v>
      </c>
      <c r="L136" s="73">
        <v>0</v>
      </c>
      <c r="M136" s="74">
        <f t="shared" si="141"/>
        <v>0</v>
      </c>
      <c r="N136" s="44">
        <f t="shared" si="86"/>
        <v>0</v>
      </c>
      <c r="O136" s="43">
        <f t="shared" si="87"/>
        <v>0</v>
      </c>
      <c r="P136" s="10"/>
    </row>
    <row r="137" spans="1:16" ht="216.75" customHeight="1" x14ac:dyDescent="0.2">
      <c r="A137" s="97" t="s">
        <v>214</v>
      </c>
      <c r="B137" s="140" t="s">
        <v>259</v>
      </c>
      <c r="C137" s="25">
        <v>0</v>
      </c>
      <c r="D137" s="139">
        <v>0</v>
      </c>
      <c r="E137" s="44">
        <f t="shared" si="138"/>
        <v>0</v>
      </c>
      <c r="F137" s="73">
        <v>0</v>
      </c>
      <c r="G137" s="74">
        <f t="shared" si="142"/>
        <v>0</v>
      </c>
      <c r="H137" s="73">
        <v>0</v>
      </c>
      <c r="I137" s="46">
        <f t="shared" si="139"/>
        <v>0</v>
      </c>
      <c r="J137" s="73">
        <v>0</v>
      </c>
      <c r="K137" s="44">
        <v>2930.62</v>
      </c>
      <c r="L137" s="73">
        <v>0</v>
      </c>
      <c r="M137" s="74">
        <f t="shared" si="141"/>
        <v>2930.62</v>
      </c>
      <c r="N137" s="44">
        <f t="shared" si="86"/>
        <v>2930.62</v>
      </c>
      <c r="O137" s="43">
        <f t="shared" si="87"/>
        <v>2930.62</v>
      </c>
      <c r="P137" s="10"/>
    </row>
    <row r="138" spans="1:16" ht="264" customHeight="1" x14ac:dyDescent="0.2">
      <c r="A138" s="106" t="s">
        <v>195</v>
      </c>
      <c r="B138" s="140" t="s">
        <v>183</v>
      </c>
      <c r="C138" s="25">
        <v>0</v>
      </c>
      <c r="D138" s="43">
        <v>0</v>
      </c>
      <c r="E138" s="44">
        <f t="shared" si="138"/>
        <v>0</v>
      </c>
      <c r="F138" s="73">
        <v>0</v>
      </c>
      <c r="G138" s="74">
        <f t="shared" si="142"/>
        <v>0</v>
      </c>
      <c r="H138" s="73">
        <v>0</v>
      </c>
      <c r="I138" s="46">
        <f t="shared" si="139"/>
        <v>0</v>
      </c>
      <c r="J138" s="73">
        <v>0</v>
      </c>
      <c r="K138" s="44">
        <f t="shared" si="140"/>
        <v>0</v>
      </c>
      <c r="L138" s="73">
        <v>3536.22</v>
      </c>
      <c r="M138" s="74">
        <f t="shared" si="141"/>
        <v>3536.22</v>
      </c>
      <c r="N138" s="44">
        <f t="shared" si="86"/>
        <v>3536.22</v>
      </c>
      <c r="O138" s="43">
        <f t="shared" si="87"/>
        <v>3536.22</v>
      </c>
      <c r="P138" s="10"/>
    </row>
    <row r="139" spans="1:16" ht="107.25" hidden="1" customHeight="1" x14ac:dyDescent="0.2">
      <c r="A139" s="106" t="s">
        <v>207</v>
      </c>
      <c r="B139" s="140" t="s">
        <v>224</v>
      </c>
      <c r="C139" s="25">
        <v>0</v>
      </c>
      <c r="D139" s="73">
        <v>0</v>
      </c>
      <c r="E139" s="44">
        <f t="shared" si="138"/>
        <v>0</v>
      </c>
      <c r="F139" s="73">
        <v>0</v>
      </c>
      <c r="G139" s="74">
        <f t="shared" si="142"/>
        <v>0</v>
      </c>
      <c r="H139" s="73"/>
      <c r="I139" s="46">
        <f t="shared" si="139"/>
        <v>0</v>
      </c>
      <c r="J139" s="73">
        <v>0</v>
      </c>
      <c r="K139" s="44">
        <f t="shared" si="140"/>
        <v>0</v>
      </c>
      <c r="L139" s="73">
        <v>0</v>
      </c>
      <c r="M139" s="74">
        <f t="shared" si="141"/>
        <v>0</v>
      </c>
      <c r="N139" s="44">
        <f t="shared" si="86"/>
        <v>0</v>
      </c>
      <c r="O139" s="43">
        <f t="shared" si="87"/>
        <v>0</v>
      </c>
      <c r="P139" s="10"/>
    </row>
    <row r="140" spans="1:16" ht="105.75" hidden="1" customHeight="1" x14ac:dyDescent="0.2">
      <c r="A140" s="106" t="s">
        <v>208</v>
      </c>
      <c r="B140" s="140" t="s">
        <v>225</v>
      </c>
      <c r="C140" s="25">
        <v>0</v>
      </c>
      <c r="D140" s="73">
        <v>0</v>
      </c>
      <c r="E140" s="44">
        <f t="shared" si="138"/>
        <v>0</v>
      </c>
      <c r="F140" s="73">
        <v>0</v>
      </c>
      <c r="G140" s="74">
        <f t="shared" si="142"/>
        <v>0</v>
      </c>
      <c r="H140" s="73"/>
      <c r="I140" s="46">
        <f t="shared" si="139"/>
        <v>0</v>
      </c>
      <c r="J140" s="73">
        <v>0</v>
      </c>
      <c r="K140" s="44">
        <f t="shared" si="140"/>
        <v>0</v>
      </c>
      <c r="L140" s="73">
        <v>0</v>
      </c>
      <c r="M140" s="74">
        <f t="shared" si="141"/>
        <v>0</v>
      </c>
      <c r="N140" s="44">
        <f t="shared" si="86"/>
        <v>0</v>
      </c>
      <c r="O140" s="43">
        <f t="shared" si="87"/>
        <v>0</v>
      </c>
      <c r="P140" s="10"/>
    </row>
    <row r="141" spans="1:16" ht="362.25" customHeight="1" x14ac:dyDescent="0.2">
      <c r="A141" s="106" t="s">
        <v>254</v>
      </c>
      <c r="B141" s="141" t="s">
        <v>286</v>
      </c>
      <c r="C141" s="25">
        <v>0</v>
      </c>
      <c r="D141" s="73">
        <v>0</v>
      </c>
      <c r="E141" s="44">
        <f t="shared" si="138"/>
        <v>0</v>
      </c>
      <c r="F141" s="73">
        <v>0</v>
      </c>
      <c r="G141" s="74">
        <f t="shared" si="142"/>
        <v>0</v>
      </c>
      <c r="H141" s="73">
        <v>0</v>
      </c>
      <c r="I141" s="46">
        <f t="shared" si="139"/>
        <v>0</v>
      </c>
      <c r="J141" s="73">
        <v>0</v>
      </c>
      <c r="K141" s="44">
        <f t="shared" si="140"/>
        <v>0</v>
      </c>
      <c r="L141" s="73">
        <v>2685.1</v>
      </c>
      <c r="M141" s="74">
        <f t="shared" si="141"/>
        <v>2685.1</v>
      </c>
      <c r="N141" s="44">
        <f t="shared" si="86"/>
        <v>2685.1</v>
      </c>
      <c r="O141" s="43">
        <f t="shared" si="87"/>
        <v>2685.1</v>
      </c>
      <c r="P141" s="10"/>
    </row>
    <row r="142" spans="1:16" ht="28.5" customHeight="1" x14ac:dyDescent="0.2">
      <c r="A142" s="95" t="s">
        <v>184</v>
      </c>
      <c r="B142" s="142" t="s">
        <v>185</v>
      </c>
      <c r="C142" s="19">
        <f>C143</f>
        <v>0</v>
      </c>
      <c r="D142" s="65">
        <f t="shared" ref="D142:O142" si="143">D143</f>
        <v>3222.04</v>
      </c>
      <c r="E142" s="68">
        <f t="shared" si="143"/>
        <v>3222.04</v>
      </c>
      <c r="F142" s="65">
        <f t="shared" si="143"/>
        <v>4465.47</v>
      </c>
      <c r="G142" s="68">
        <f t="shared" si="143"/>
        <v>7687.51</v>
      </c>
      <c r="H142" s="65">
        <f t="shared" si="143"/>
        <v>0</v>
      </c>
      <c r="I142" s="68">
        <f t="shared" si="143"/>
        <v>7687.51</v>
      </c>
      <c r="J142" s="65">
        <f t="shared" si="143"/>
        <v>4045.4</v>
      </c>
      <c r="K142" s="68">
        <f t="shared" si="143"/>
        <v>11772.91</v>
      </c>
      <c r="L142" s="65">
        <f t="shared" si="143"/>
        <v>4996.57</v>
      </c>
      <c r="M142" s="68">
        <f t="shared" si="143"/>
        <v>16769.48</v>
      </c>
      <c r="N142" s="68">
        <f t="shared" si="143"/>
        <v>16769.48</v>
      </c>
      <c r="O142" s="65">
        <f t="shared" si="143"/>
        <v>16769.48</v>
      </c>
      <c r="P142" s="10"/>
    </row>
    <row r="143" spans="1:16" ht="65.25" customHeight="1" x14ac:dyDescent="0.2">
      <c r="A143" s="143" t="s">
        <v>186</v>
      </c>
      <c r="B143" s="104" t="s">
        <v>187</v>
      </c>
      <c r="C143" s="25">
        <v>0</v>
      </c>
      <c r="D143" s="43">
        <v>3222.04</v>
      </c>
      <c r="E143" s="44">
        <f t="shared" ref="E143" si="144">C143+D143</f>
        <v>3222.04</v>
      </c>
      <c r="F143" s="73">
        <v>4465.47</v>
      </c>
      <c r="G143" s="74">
        <f t="shared" ref="G143" si="145">E143+F143</f>
        <v>7687.51</v>
      </c>
      <c r="H143" s="73">
        <v>0</v>
      </c>
      <c r="I143" s="46">
        <f t="shared" ref="I143" si="146">G143+H143</f>
        <v>7687.51</v>
      </c>
      <c r="J143" s="73">
        <v>4045.4</v>
      </c>
      <c r="K143" s="44">
        <v>11772.91</v>
      </c>
      <c r="L143" s="73">
        <v>4996.57</v>
      </c>
      <c r="M143" s="74">
        <f t="shared" ref="M143:M150" si="147">K143+L143</f>
        <v>16769.48</v>
      </c>
      <c r="N143" s="44">
        <f t="shared" si="86"/>
        <v>16769.48</v>
      </c>
      <c r="O143" s="43">
        <f t="shared" si="87"/>
        <v>16769.48</v>
      </c>
      <c r="P143" s="10"/>
    </row>
    <row r="144" spans="1:16" ht="63.75" customHeight="1" x14ac:dyDescent="0.2">
      <c r="A144" s="95" t="s">
        <v>188</v>
      </c>
      <c r="B144" s="142" t="s">
        <v>189</v>
      </c>
      <c r="C144" s="19">
        <f>C145+C146+C148+C149+C150</f>
        <v>0</v>
      </c>
      <c r="D144" s="65">
        <f>D145+D146+D148+D149+D150</f>
        <v>-1584.5700000000002</v>
      </c>
      <c r="E144" s="68">
        <f>E145+E146+E148+E149+E150</f>
        <v>-1584.5700000000002</v>
      </c>
      <c r="F144" s="65">
        <f>F145+F146+F148+F149+F150</f>
        <v>0</v>
      </c>
      <c r="G144" s="68">
        <f t="shared" ref="G144:J144" si="148">G145+G146+G148+G149+G150</f>
        <v>-1584.5700000000002</v>
      </c>
      <c r="H144" s="65">
        <f t="shared" si="148"/>
        <v>0</v>
      </c>
      <c r="I144" s="68">
        <f t="shared" si="148"/>
        <v>-1584.5700000000002</v>
      </c>
      <c r="J144" s="65">
        <f t="shared" si="148"/>
        <v>0</v>
      </c>
      <c r="K144" s="68">
        <f>K145+K146+K148+K149+K150</f>
        <v>-1584.5700000000002</v>
      </c>
      <c r="L144" s="65">
        <f>L145+L146+L148+L149+L150+L147</f>
        <v>0</v>
      </c>
      <c r="M144" s="68">
        <f>M145+M146+M148+M149+M150+M147</f>
        <v>-1584.5700000000002</v>
      </c>
      <c r="N144" s="41">
        <f t="shared" ref="N144:N151" si="149">M144</f>
        <v>-1584.5700000000002</v>
      </c>
      <c r="O144" s="42">
        <f t="shared" ref="O144:O151" si="150">N144-C144</f>
        <v>-1584.5700000000002</v>
      </c>
      <c r="P144" s="10"/>
    </row>
    <row r="145" spans="1:16" ht="1.5" customHeight="1" x14ac:dyDescent="0.2">
      <c r="A145" s="106" t="s">
        <v>197</v>
      </c>
      <c r="B145" s="140" t="s">
        <v>196</v>
      </c>
      <c r="C145" s="25">
        <v>0</v>
      </c>
      <c r="D145" s="73">
        <v>0</v>
      </c>
      <c r="E145" s="44">
        <f t="shared" ref="E145:E150" si="151">C145+D145</f>
        <v>0</v>
      </c>
      <c r="F145" s="73">
        <v>0</v>
      </c>
      <c r="G145" s="74">
        <f t="shared" ref="G145:G150" si="152">E145+F145</f>
        <v>0</v>
      </c>
      <c r="H145" s="73">
        <v>0</v>
      </c>
      <c r="I145" s="46">
        <f t="shared" ref="I145:I150" si="153">G145+H145</f>
        <v>0</v>
      </c>
      <c r="J145" s="73">
        <v>0</v>
      </c>
      <c r="K145" s="44">
        <f t="shared" ref="K145:K150" si="154">I145+J145</f>
        <v>0</v>
      </c>
      <c r="L145" s="73">
        <v>0</v>
      </c>
      <c r="M145" s="74">
        <f t="shared" si="147"/>
        <v>0</v>
      </c>
      <c r="N145" s="44">
        <f t="shared" si="149"/>
        <v>0</v>
      </c>
      <c r="O145" s="43">
        <f t="shared" si="150"/>
        <v>0</v>
      </c>
      <c r="P145" s="10"/>
    </row>
    <row r="146" spans="1:16" ht="96.75" customHeight="1" x14ac:dyDescent="0.2">
      <c r="A146" s="106" t="s">
        <v>202</v>
      </c>
      <c r="B146" s="144" t="s">
        <v>190</v>
      </c>
      <c r="C146" s="25">
        <v>0</v>
      </c>
      <c r="D146" s="73">
        <v>-16.190000000000001</v>
      </c>
      <c r="E146" s="44">
        <f t="shared" si="151"/>
        <v>-16.190000000000001</v>
      </c>
      <c r="F146" s="73">
        <v>0</v>
      </c>
      <c r="G146" s="74">
        <f t="shared" si="152"/>
        <v>-16.190000000000001</v>
      </c>
      <c r="H146" s="73">
        <v>0</v>
      </c>
      <c r="I146" s="46">
        <f t="shared" si="153"/>
        <v>-16.190000000000001</v>
      </c>
      <c r="J146" s="73">
        <v>0</v>
      </c>
      <c r="K146" s="44">
        <f t="shared" si="154"/>
        <v>-16.190000000000001</v>
      </c>
      <c r="L146" s="73">
        <v>0</v>
      </c>
      <c r="M146" s="74">
        <f t="shared" si="147"/>
        <v>-16.190000000000001</v>
      </c>
      <c r="N146" s="44">
        <f t="shared" si="149"/>
        <v>-16.190000000000001</v>
      </c>
      <c r="O146" s="43">
        <f t="shared" si="150"/>
        <v>-16.190000000000001</v>
      </c>
      <c r="P146" s="10"/>
    </row>
    <row r="147" spans="1:16" ht="60.75" hidden="1" customHeight="1" x14ac:dyDescent="0.2">
      <c r="A147" s="106" t="s">
        <v>198</v>
      </c>
      <c r="B147" s="144" t="s">
        <v>220</v>
      </c>
      <c r="C147" s="25">
        <v>0</v>
      </c>
      <c r="D147" s="73">
        <v>0</v>
      </c>
      <c r="E147" s="44">
        <f t="shared" si="151"/>
        <v>0</v>
      </c>
      <c r="F147" s="73">
        <v>0</v>
      </c>
      <c r="G147" s="74">
        <f t="shared" si="152"/>
        <v>0</v>
      </c>
      <c r="H147" s="73">
        <v>0</v>
      </c>
      <c r="I147" s="46">
        <f t="shared" si="153"/>
        <v>0</v>
      </c>
      <c r="J147" s="73">
        <v>0</v>
      </c>
      <c r="K147" s="44">
        <f t="shared" si="154"/>
        <v>0</v>
      </c>
      <c r="L147" s="73">
        <v>0</v>
      </c>
      <c r="M147" s="74">
        <f t="shared" si="147"/>
        <v>0</v>
      </c>
      <c r="N147" s="44">
        <f t="shared" si="149"/>
        <v>0</v>
      </c>
      <c r="O147" s="43">
        <f t="shared" si="150"/>
        <v>0</v>
      </c>
      <c r="P147" s="10"/>
    </row>
    <row r="148" spans="1:16" ht="121.5" hidden="1" customHeight="1" x14ac:dyDescent="0.2">
      <c r="A148" s="106" t="s">
        <v>199</v>
      </c>
      <c r="B148" s="140" t="s">
        <v>200</v>
      </c>
      <c r="C148" s="25">
        <v>0</v>
      </c>
      <c r="D148" s="73">
        <v>0</v>
      </c>
      <c r="E148" s="44">
        <f t="shared" si="151"/>
        <v>0</v>
      </c>
      <c r="F148" s="73">
        <v>0</v>
      </c>
      <c r="G148" s="74">
        <f t="shared" si="152"/>
        <v>0</v>
      </c>
      <c r="H148" s="73">
        <v>0</v>
      </c>
      <c r="I148" s="46">
        <f t="shared" si="153"/>
        <v>0</v>
      </c>
      <c r="J148" s="73">
        <v>0</v>
      </c>
      <c r="K148" s="44">
        <f t="shared" si="154"/>
        <v>0</v>
      </c>
      <c r="L148" s="73">
        <v>0</v>
      </c>
      <c r="M148" s="74">
        <f t="shared" si="147"/>
        <v>0</v>
      </c>
      <c r="N148" s="44">
        <f t="shared" si="149"/>
        <v>0</v>
      </c>
      <c r="O148" s="43">
        <f t="shared" si="150"/>
        <v>0</v>
      </c>
      <c r="P148" s="10"/>
    </row>
    <row r="149" spans="1:16" ht="1.5" hidden="1" customHeight="1" x14ac:dyDescent="0.2">
      <c r="A149" s="106" t="s">
        <v>201</v>
      </c>
      <c r="B149" s="144" t="s">
        <v>191</v>
      </c>
      <c r="C149" s="25">
        <v>0</v>
      </c>
      <c r="D149" s="73"/>
      <c r="E149" s="44">
        <f t="shared" si="151"/>
        <v>0</v>
      </c>
      <c r="F149" s="73">
        <v>0</v>
      </c>
      <c r="G149" s="74">
        <f t="shared" si="152"/>
        <v>0</v>
      </c>
      <c r="H149" s="73">
        <v>0</v>
      </c>
      <c r="I149" s="46">
        <f t="shared" si="153"/>
        <v>0</v>
      </c>
      <c r="J149" s="73">
        <v>0</v>
      </c>
      <c r="K149" s="44">
        <f t="shared" si="154"/>
        <v>0</v>
      </c>
      <c r="L149" s="73">
        <v>0</v>
      </c>
      <c r="M149" s="74">
        <f t="shared" si="147"/>
        <v>0</v>
      </c>
      <c r="N149" s="44">
        <f t="shared" si="149"/>
        <v>0</v>
      </c>
      <c r="O149" s="43">
        <f t="shared" si="150"/>
        <v>0</v>
      </c>
      <c r="P149" s="10"/>
    </row>
    <row r="150" spans="1:16" ht="74.25" customHeight="1" x14ac:dyDescent="0.2">
      <c r="A150" s="143" t="s">
        <v>203</v>
      </c>
      <c r="B150" s="104" t="s">
        <v>192</v>
      </c>
      <c r="C150" s="25">
        <v>0</v>
      </c>
      <c r="D150" s="73">
        <v>-1568.38</v>
      </c>
      <c r="E150" s="44">
        <f t="shared" si="151"/>
        <v>-1568.38</v>
      </c>
      <c r="F150" s="73">
        <v>0</v>
      </c>
      <c r="G150" s="74">
        <f t="shared" si="152"/>
        <v>-1568.38</v>
      </c>
      <c r="H150" s="73">
        <v>0</v>
      </c>
      <c r="I150" s="46">
        <f t="shared" si="153"/>
        <v>-1568.38</v>
      </c>
      <c r="J150" s="73">
        <v>0</v>
      </c>
      <c r="K150" s="44">
        <f t="shared" si="154"/>
        <v>-1568.38</v>
      </c>
      <c r="L150" s="73">
        <v>0</v>
      </c>
      <c r="M150" s="74">
        <f t="shared" si="147"/>
        <v>-1568.38</v>
      </c>
      <c r="N150" s="44">
        <f t="shared" si="149"/>
        <v>-1568.38</v>
      </c>
      <c r="O150" s="43">
        <f t="shared" si="150"/>
        <v>-1568.38</v>
      </c>
      <c r="P150" s="10"/>
    </row>
    <row r="151" spans="1:16" ht="22.5" customHeight="1" x14ac:dyDescent="0.25">
      <c r="A151" s="145" t="s">
        <v>193</v>
      </c>
      <c r="B151" s="93" t="s">
        <v>194</v>
      </c>
      <c r="C151" s="27">
        <f t="shared" ref="C151:M151" si="155">C47+C7</f>
        <v>2229945.1300000004</v>
      </c>
      <c r="D151" s="76">
        <f t="shared" si="155"/>
        <v>519428.04</v>
      </c>
      <c r="E151" s="77">
        <f t="shared" si="155"/>
        <v>2749373.1700000004</v>
      </c>
      <c r="F151" s="76">
        <f t="shared" si="155"/>
        <v>5001.3300000000008</v>
      </c>
      <c r="G151" s="77">
        <f t="shared" si="155"/>
        <v>2752134.3700000006</v>
      </c>
      <c r="H151" s="78">
        <f t="shared" si="155"/>
        <v>0</v>
      </c>
      <c r="I151" s="77">
        <f t="shared" si="155"/>
        <v>2752134.3700000006</v>
      </c>
      <c r="J151" s="79">
        <f t="shared" si="155"/>
        <v>-54154.340000000004</v>
      </c>
      <c r="K151" s="80">
        <f>K47+K7</f>
        <v>2701373.09</v>
      </c>
      <c r="L151" s="76">
        <f t="shared" si="155"/>
        <v>30671.170000000002</v>
      </c>
      <c r="M151" s="77">
        <f t="shared" si="155"/>
        <v>2789300.0100000002</v>
      </c>
      <c r="N151" s="81">
        <f t="shared" si="149"/>
        <v>2789300.0100000002</v>
      </c>
      <c r="O151" s="82">
        <f t="shared" si="150"/>
        <v>559354.87999999989</v>
      </c>
      <c r="P151" s="10"/>
    </row>
    <row r="152" spans="1:16" x14ac:dyDescent="0.2">
      <c r="G152" s="28"/>
      <c r="K152" s="26"/>
    </row>
    <row r="153" spans="1:16" x14ac:dyDescent="0.2">
      <c r="M153" s="26"/>
    </row>
    <row r="154" spans="1:16" x14ac:dyDescent="0.2">
      <c r="C154" s="8"/>
    </row>
  </sheetData>
  <sheetProtection autoFilter="0"/>
  <autoFilter ref="A6:S6"/>
  <mergeCells count="13">
    <mergeCell ref="O4:O6"/>
    <mergeCell ref="A4:A6"/>
    <mergeCell ref="B4:B6"/>
    <mergeCell ref="C4:C6"/>
    <mergeCell ref="L5:M5"/>
    <mergeCell ref="J5:K5"/>
    <mergeCell ref="D4:M4"/>
    <mergeCell ref="N4:N6"/>
    <mergeCell ref="B1:I1"/>
    <mergeCell ref="D5:E5"/>
    <mergeCell ref="F5:G5"/>
    <mergeCell ref="H5:I5"/>
    <mergeCell ref="B2:N2"/>
  </mergeCells>
  <pageMargins left="0.39370078740157483" right="0.39370078740157483" top="0.98425196850393704" bottom="0.59055118110236227" header="0" footer="0"/>
  <pageSetup paperSize="9" scale="73" fitToHeight="0" orientation="landscape" r:id="rId1"/>
  <headerFooter alignWithMargins="0">
    <oddHeader>&amp;R&amp;14&amp;P</oddHeader>
    <oddFooter>&amp;L&amp;Z&amp;F</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vt:lpstr>
      <vt:lpstr>ДОХОДЫ!Заголовки_для_печати</vt:lpstr>
      <vt:lpstr>ДОХОДЫ!Область_печати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Рудакова</dc:creator>
  <cp:lastModifiedBy>Галина Петренко</cp:lastModifiedBy>
  <cp:lastPrinted>2023-06-26T10:03:29Z</cp:lastPrinted>
  <dcterms:created xsi:type="dcterms:W3CDTF">2021-04-19T12:22:46Z</dcterms:created>
  <dcterms:modified xsi:type="dcterms:W3CDTF">2024-03-27T07:28:51Z</dcterms:modified>
</cp:coreProperties>
</file>