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ЙТИГ по открытости бюджетных данных\Отчет за 2023 год\"/>
    </mc:Choice>
  </mc:AlternateContent>
  <bookViews>
    <workbookView xWindow="0" yWindow="0" windowWidth="28800" windowHeight="13335"/>
  </bookViews>
  <sheets>
    <sheet name="2022" sheetId="2" r:id="rId1"/>
  </sheets>
  <definedNames>
    <definedName name="_xlnm._FilterDatabase" localSheetId="0" hidden="1">'2022'!$A$6:$O$46</definedName>
    <definedName name="_xlnm.Print_Titles" localSheetId="0">'2022'!$5:$6</definedName>
  </definedNames>
  <calcPr calcId="162913" iterate="1"/>
</workbook>
</file>

<file path=xl/calcChain.xml><?xml version="1.0" encoding="utf-8"?>
<calcChain xmlns="http://schemas.openxmlformats.org/spreadsheetml/2006/main">
  <c r="L44" i="2" l="1"/>
  <c r="M44" i="2"/>
  <c r="G19" i="2"/>
  <c r="L19" i="2"/>
  <c r="M19" i="2"/>
  <c r="I19" i="2"/>
  <c r="G44" i="2" l="1"/>
  <c r="H44" i="2"/>
  <c r="I44" i="2"/>
  <c r="J44" i="2"/>
  <c r="D15" i="2"/>
  <c r="L8" i="2" l="1"/>
  <c r="M8" i="2"/>
  <c r="L9" i="2"/>
  <c r="M9" i="2"/>
  <c r="L10" i="2"/>
  <c r="M10" i="2"/>
  <c r="L11" i="2"/>
  <c r="M11" i="2"/>
  <c r="L12" i="2"/>
  <c r="L13" i="2"/>
  <c r="M13" i="2"/>
  <c r="L14" i="2"/>
  <c r="M14" i="2"/>
  <c r="L16" i="2"/>
  <c r="M16" i="2"/>
  <c r="L18" i="2"/>
  <c r="M18" i="2"/>
  <c r="L20" i="2"/>
  <c r="M20" i="2"/>
  <c r="L21" i="2"/>
  <c r="M21" i="2"/>
  <c r="L23" i="2"/>
  <c r="M23" i="2"/>
  <c r="L24" i="2"/>
  <c r="M24" i="2"/>
  <c r="L25" i="2"/>
  <c r="M25" i="2"/>
  <c r="L27" i="2"/>
  <c r="L29" i="2"/>
  <c r="M29" i="2"/>
  <c r="L30" i="2"/>
  <c r="M30" i="2"/>
  <c r="L31" i="2"/>
  <c r="M31" i="2"/>
  <c r="L32" i="2"/>
  <c r="M32" i="2"/>
  <c r="L33" i="2"/>
  <c r="M33" i="2"/>
  <c r="L35" i="2"/>
  <c r="M35" i="2"/>
  <c r="L36" i="2"/>
  <c r="M36" i="2"/>
  <c r="L38" i="2"/>
  <c r="M38" i="2"/>
  <c r="L39" i="2"/>
  <c r="M39" i="2"/>
  <c r="L40" i="2"/>
  <c r="M40" i="2"/>
  <c r="L42" i="2"/>
  <c r="M42" i="2"/>
  <c r="L43" i="2"/>
  <c r="M43" i="2"/>
  <c r="L45" i="2"/>
  <c r="M45" i="2"/>
  <c r="J8" i="2"/>
  <c r="J9" i="2"/>
  <c r="J10" i="2"/>
  <c r="J11" i="2"/>
  <c r="J13" i="2"/>
  <c r="J14" i="2"/>
  <c r="J16" i="2"/>
  <c r="J18" i="2"/>
  <c r="J20" i="2"/>
  <c r="J21" i="2"/>
  <c r="J23" i="2"/>
  <c r="J24" i="2"/>
  <c r="J25" i="2"/>
  <c r="J29" i="2"/>
  <c r="J30" i="2"/>
  <c r="J31" i="2"/>
  <c r="J32" i="2"/>
  <c r="J33" i="2"/>
  <c r="J35" i="2"/>
  <c r="J36" i="2"/>
  <c r="J38" i="2"/>
  <c r="J39" i="2"/>
  <c r="J40" i="2"/>
  <c r="J42" i="2"/>
  <c r="J43" i="2"/>
  <c r="J45" i="2"/>
  <c r="I8" i="2"/>
  <c r="I9" i="2"/>
  <c r="I10" i="2"/>
  <c r="I11" i="2"/>
  <c r="I12" i="2"/>
  <c r="I13" i="2"/>
  <c r="I14" i="2"/>
  <c r="I16" i="2"/>
  <c r="I18" i="2"/>
  <c r="I20" i="2"/>
  <c r="I21" i="2"/>
  <c r="I23" i="2"/>
  <c r="I24" i="2"/>
  <c r="I25" i="2"/>
  <c r="I27" i="2"/>
  <c r="I29" i="2"/>
  <c r="I30" i="2"/>
  <c r="I31" i="2"/>
  <c r="I32" i="2"/>
  <c r="I33" i="2"/>
  <c r="I35" i="2"/>
  <c r="I36" i="2"/>
  <c r="I38" i="2"/>
  <c r="I39" i="2"/>
  <c r="I40" i="2"/>
  <c r="I42" i="2"/>
  <c r="I43" i="2"/>
  <c r="I45" i="2"/>
  <c r="H8" i="2"/>
  <c r="H9" i="2"/>
  <c r="H10" i="2"/>
  <c r="H11" i="2"/>
  <c r="H13" i="2"/>
  <c r="H14" i="2"/>
  <c r="H16" i="2"/>
  <c r="H18" i="2"/>
  <c r="H20" i="2"/>
  <c r="H21" i="2"/>
  <c r="H23" i="2"/>
  <c r="H24" i="2"/>
  <c r="H25" i="2"/>
  <c r="H29" i="2"/>
  <c r="H30" i="2"/>
  <c r="H31" i="2"/>
  <c r="H32" i="2"/>
  <c r="H33" i="2"/>
  <c r="H35" i="2"/>
  <c r="H36" i="2"/>
  <c r="H38" i="2"/>
  <c r="H39" i="2"/>
  <c r="H40" i="2"/>
  <c r="H42" i="2"/>
  <c r="H43" i="2"/>
  <c r="H45" i="2"/>
  <c r="G8" i="2"/>
  <c r="G9" i="2"/>
  <c r="G10" i="2"/>
  <c r="G11" i="2"/>
  <c r="G12" i="2"/>
  <c r="G13" i="2"/>
  <c r="G14" i="2"/>
  <c r="G16" i="2"/>
  <c r="G18" i="2"/>
  <c r="G20" i="2"/>
  <c r="G21" i="2"/>
  <c r="G23" i="2"/>
  <c r="G24" i="2"/>
  <c r="G25" i="2"/>
  <c r="G27" i="2"/>
  <c r="G29" i="2"/>
  <c r="G30" i="2"/>
  <c r="G31" i="2"/>
  <c r="G32" i="2"/>
  <c r="G33" i="2"/>
  <c r="G35" i="2"/>
  <c r="G36" i="2"/>
  <c r="G38" i="2"/>
  <c r="G39" i="2"/>
  <c r="G40" i="2"/>
  <c r="G42" i="2"/>
  <c r="G43" i="2"/>
  <c r="G45" i="2"/>
  <c r="E41" i="2"/>
  <c r="F41" i="2"/>
  <c r="D41" i="2"/>
  <c r="E37" i="2"/>
  <c r="F37" i="2"/>
  <c r="D37" i="2"/>
  <c r="E34" i="2"/>
  <c r="F34" i="2"/>
  <c r="D34" i="2"/>
  <c r="E28" i="2"/>
  <c r="F28" i="2"/>
  <c r="D28" i="2"/>
  <c r="E26" i="2"/>
  <c r="F26" i="2"/>
  <c r="D26" i="2"/>
  <c r="E22" i="2"/>
  <c r="F22" i="2"/>
  <c r="D22" i="2"/>
  <c r="E17" i="2"/>
  <c r="F17" i="2"/>
  <c r="D17" i="2"/>
  <c r="E15" i="2"/>
  <c r="F15" i="2"/>
  <c r="E7" i="2"/>
  <c r="F7" i="2"/>
  <c r="D7" i="2"/>
  <c r="G7" i="2" l="1"/>
  <c r="H15" i="2"/>
  <c r="L15" i="2"/>
  <c r="I26" i="2"/>
  <c r="M28" i="2"/>
  <c r="H17" i="2"/>
  <c r="G34" i="2"/>
  <c r="H22" i="2"/>
  <c r="H28" i="2"/>
  <c r="M34" i="2"/>
  <c r="G37" i="2"/>
  <c r="G28" i="2"/>
  <c r="G15" i="2"/>
  <c r="H7" i="2"/>
  <c r="I22" i="2"/>
  <c r="G26" i="2"/>
  <c r="H34" i="2"/>
  <c r="L37" i="2"/>
  <c r="G41" i="2"/>
  <c r="J17" i="2"/>
  <c r="H41" i="2"/>
  <c r="H37" i="2"/>
  <c r="G22" i="2"/>
  <c r="G17" i="2"/>
  <c r="J7" i="2"/>
  <c r="L26" i="2"/>
  <c r="I41" i="2"/>
  <c r="L41" i="2"/>
  <c r="J41" i="2"/>
  <c r="M41" i="2"/>
  <c r="M37" i="2"/>
  <c r="I37" i="2"/>
  <c r="J37" i="2"/>
  <c r="L34" i="2"/>
  <c r="I34" i="2"/>
  <c r="J34" i="2"/>
  <c r="L28" i="2"/>
  <c r="I28" i="2"/>
  <c r="J28" i="2"/>
  <c r="J22" i="2"/>
  <c r="M22" i="2"/>
  <c r="L22" i="2"/>
  <c r="M17" i="2"/>
  <c r="I17" i="2"/>
  <c r="L17" i="2"/>
  <c r="I15" i="2"/>
  <c r="J15" i="2"/>
  <c r="M15" i="2"/>
  <c r="I7" i="2"/>
  <c r="L7" i="2"/>
  <c r="F46" i="2"/>
  <c r="M7" i="2"/>
  <c r="E46" i="2"/>
  <c r="D46" i="2"/>
  <c r="L46" i="2" l="1"/>
  <c r="G46" i="2"/>
  <c r="H46" i="2"/>
  <c r="M46" i="2"/>
  <c r="I46" i="2"/>
  <c r="J46" i="2"/>
</calcChain>
</file>

<file path=xl/sharedStrings.xml><?xml version="1.0" encoding="utf-8"?>
<sst xmlns="http://schemas.openxmlformats.org/spreadsheetml/2006/main" count="93" uniqueCount="74">
  <si>
    <t>(+/-)</t>
  </si>
  <si>
    <t>%</t>
  </si>
  <si>
    <t>Уточненные значения с учетом внесенных изменений</t>
  </si>
  <si>
    <t>Фактическое исполнение</t>
  </si>
  <si>
    <t>Наименование раздела и подраздела классификации расходов бюджетов</t>
  </si>
  <si>
    <t>Рз</t>
  </si>
  <si>
    <t>Пр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</si>
  <si>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</si>
  <si>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</si>
  <si>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</si>
  <si>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</si>
  <si>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</si>
  <si>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</si>
  <si>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</si>
  <si>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</si>
  <si>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</si>
  <si>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</si>
  <si>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</si>
  <si>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</si>
  <si>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</si>
  <si>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</si>
  <si>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</si>
  <si>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</si>
  <si>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</si>
  <si>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</si>
  <si>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</si>
  <si>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</si>
  <si>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</si>
  <si>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</si>
  <si>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</si>
  <si>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</si>
  <si>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</si>
  <si>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</si>
  <si>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</si>
  <si>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</si>
  <si>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</si>
  <si>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</si>
  <si>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</si>
  <si>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</si>
  <si>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</si>
  <si>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</si>
  <si>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</si>
  <si>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</si>
  <si>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Итого</t>
  </si>
  <si>
    <t>-</t>
  </si>
  <si>
    <t>Отклонение уточненного плана от первоначального</t>
  </si>
  <si>
    <t>Защита населения и территории от чрезвычайных ситуаций природного и техногенного характера, пожарная безопасность</t>
  </si>
  <si>
    <t>Отклонение фактического исполнения от уточненного плана</t>
  </si>
  <si>
    <t>Отклонение фактического исполнения от первоначального плана</t>
  </si>
  <si>
    <t>Пояснения отклонений между первоначально утвержденными и фактическими значениями в случае, если такие отклонения составили 5% и более</t>
  </si>
  <si>
    <t>Пояснения отклонений между уточненными плановыми и фактическими значениями в случае, если такие отклонения составили 5% и более</t>
  </si>
  <si>
    <t>Расходы на проектирование, строительство, реконструкцию, капитальный ремонт, ремонт автомобильных дорог осуществляются по факту на основании актов выполненных работ.</t>
  </si>
  <si>
    <t>План по Решению о бюджете первоначальный</t>
  </si>
  <si>
    <t>(тыс. рублей)</t>
  </si>
  <si>
    <t>Бюджетные ассигнования резервного фонда администрации Новоалександровского городского округа Ставропольского края выделяются в соответствии с распоряжениями администрации Новоалександровского городского округа Ставропольского края и перераспределяются по кодам бюджетной классификации.</t>
  </si>
  <si>
    <t>Оплата расходов на реализацию мероприятий по благоустройству территорий населенных пунктов НГО СК осуществлялась под фактически выполненные работы.</t>
  </si>
  <si>
    <t>Увеличение расходов обусловлено: 
- ростом уровня оплаты труда целевых категорий работников в соответствии с указами Президента РФ и уровня оплаты  труда прочего персонала; 
- обеспечением выплаты работникам муниципальных учреждений  заработной платы не ниже минимального размера оплаты труда;
- индексацией коммунальных расходов и мер социальной поддержки.</t>
  </si>
  <si>
    <t xml:space="preserve">Увеличение расходов обусловлено: 
- ростом уровня оплаты труда целевых категорий работников в соответствии с указами Президента РФ и уровня оплаты  труда прочего персонала; 
- обеспечением выплаты работникам муниципальных учреждений  заработной платы не ниже минимального размера оплаты труда.
</t>
  </si>
  <si>
    <t>Увеличение расходов на:                                                                                  проектирование, строительство, реконструкцию, капитальный ремонт, ремонт автомобильных дорог, в том числе за счет средств субсидии из краевого бюджета</t>
  </si>
  <si>
    <t>Аналитическая информация об исполнении расходов бюджета Новоалександровского городского округа Ставропольского края по разделам и подразделам классификации расходов за 2023 год</t>
  </si>
  <si>
    <t>Спорт высших достижений</t>
  </si>
  <si>
    <t>Транспорт</t>
  </si>
  <si>
    <t>Увеличение расходов  обусловленно повышением оплаты труда муниципальных служащих с 01 октября 2023г.</t>
  </si>
  <si>
    <t>Уменьшение расходов на мероприятия по поддержке субъектов малого и среднего предпринимательства</t>
  </si>
  <si>
    <t>Уменьшение обусловлено снижением  объема расходов на укрепление материально-технической базы учреждения по благоустройству</t>
  </si>
  <si>
    <t>Оплата расходов на приобретение специализированного транспортного средства, согласно заключенному муниципальному контракту, предусмотрена в 2024 года</t>
  </si>
  <si>
    <t>Увеличение расходов  произошло в связи с увеличением размера взносов на капитальный ремонт муниципального жилищного фонда</t>
  </si>
  <si>
    <t xml:space="preserve">Увеличение обусловлено ростом объема расходов на обеспечение отдыха и оздоровления детей
</t>
  </si>
  <si>
    <t>Увеличение расходов обусловлено выделением дополнительных средств из краевого бюджета на оплату жилищно-коммунальных услуг отдельным категориям граждан; Увеличение расходов обусловлено выделением дополнительных средств местного бюджета  на единовременную денежную выплату на погребение членам семьи военнослужащего, погибшего при выполнении задач в ходе специальной военной операции, или умершего в следствие увечья (ранения, травмы, контузии), полученного при выполнении задач в ходе специальной военной операции</t>
  </si>
  <si>
    <t xml:space="preserve">Уменьшение расходов обусловлено снижением следующих вид выплат в связи спередачей части полномочий по данным выплатам в Пенсионный, социальный фонд на:                                                                                                                                                                           - осуществление ежемесячных выплат на детей в возрасте от трех до семи лет включительно;                                                     - ежемесячную денежную выплату, назначаемая в случае рождения третьего ребенка или последующих детей до достижения ребенком возраста трех лет;                                                         - выплату пособия на ребенка.                                                                                                                                                    </t>
  </si>
  <si>
    <t>Уменьшение расходов обусловлено тем, что программы спортивной подготовки начали реализовываться с сентября 2023года, а не весь год как было предусмотрено в первоначальном бюджете</t>
  </si>
  <si>
    <t>Уменьшение расходов обусловлено тем, что осуществлялась организационно-структурное изменение муниципальных учреждений спорта</t>
  </si>
  <si>
    <t>Расходы на осуществление пассажирских перевозок осуществлялись в соответствии с графиком перевозок</t>
  </si>
  <si>
    <t xml:space="preserve">Уменьшение расходов обусловлено не реализацией всех запланированных инициативных проектов по благоустройству территорий населенных пунктов НГО СК (озеленение и т.д.)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</si>
</sst>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\&gt;\a\a\.\a\.\a\a\.\a\a\a\a\a"/>
    <numFmt numFmtId="166" formatCode="#,##0.00_ ;[Red]\-#,##0.00\ "/>
    <numFmt numFmtId="167" formatCode="000;[Red]\-000;&quot;&quot;"/>
    <numFmt numFmtId="168" formatCode="00;[Red]\-00;&quot;&quot;"/>
    <numFmt numFmtId="169" formatCode="0.0%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</cellStyleXfs>
  <cellXfs count="41">
    <xf numFmtId="0" fontId="0" fillId="0" borderId="0" xfId="0"/>
    <xf numFmtId="168" fontId="4" fillId="4" borderId="1" xfId="4" applyNumberFormat="1" applyFont="1" applyFill="1" applyBorder="1" applyAlignment="1" applyProtection="1">
      <alignment horizontal="center" vertical="top"/>
      <protection hidden="1"/>
    </xf>
    <xf numFmtId="167" fontId="4" fillId="4" borderId="1" xfId="4" applyNumberFormat="1" applyFont="1" applyFill="1" applyBorder="1" applyAlignment="1" applyProtection="1">
      <alignment horizontal="justify" vertical="top" wrapText="1"/>
      <protection hidden="1"/>
    </xf>
    <xf numFmtId="166" fontId="4" fillId="4" borderId="1" xfId="4" applyNumberFormat="1" applyFont="1" applyFill="1" applyBorder="1" applyAlignment="1" applyProtection="1">
      <alignment horizontal="right" vertical="top" wrapText="1"/>
      <protection hidden="1"/>
    </xf>
    <xf numFmtId="166" fontId="4" fillId="3" borderId="1" xfId="4" applyNumberFormat="1" applyFont="1" applyFill="1" applyBorder="1" applyAlignment="1" applyProtection="1">
      <alignment horizontal="right" vertical="top" wrapText="1"/>
      <protection hidden="1"/>
    </xf>
    <xf numFmtId="166" fontId="5" fillId="3" borderId="1" xfId="4" applyNumberFormat="1" applyFont="1" applyFill="1" applyBorder="1" applyAlignment="1" applyProtection="1">
      <alignment horizontal="right" vertical="top" wrapText="1"/>
      <protection hidden="1"/>
    </xf>
    <xf numFmtId="165" fontId="5" fillId="2" borderId="1" xfId="4" applyNumberFormat="1" applyFont="1" applyFill="1" applyBorder="1" applyAlignment="1" applyProtection="1">
      <alignment horizontal="justify" vertical="top" wrapText="1"/>
      <protection hidden="1"/>
    </xf>
    <xf numFmtId="166" fontId="5" fillId="3" borderId="9" xfId="4" applyNumberFormat="1" applyFont="1" applyFill="1" applyBorder="1" applyAlignment="1" applyProtection="1">
      <alignment horizontal="center" vertical="top" wrapText="1"/>
      <protection hidden="1"/>
    </xf>
    <xf numFmtId="0" fontId="5" fillId="2" borderId="1" xfId="4" applyFont="1" applyFill="1" applyBorder="1" applyAlignment="1" applyProtection="1">
      <alignment horizontal="justify" vertical="top" wrapText="1"/>
      <protection hidden="1"/>
    </xf>
    <xf numFmtId="166" fontId="5" fillId="3" borderId="0" xfId="4" applyNumberFormat="1" applyFont="1" applyFill="1" applyBorder="1" applyAlignment="1" applyProtection="1">
      <alignment horizontal="right" vertical="top" wrapText="1"/>
      <protection hidden="1"/>
    </xf>
    <xf numFmtId="169" fontId="4" fillId="3" borderId="1" xfId="4" applyNumberFormat="1" applyFont="1" applyFill="1" applyBorder="1" applyAlignment="1" applyProtection="1">
      <alignment horizontal="right" vertical="top" wrapText="1"/>
      <protection hidden="1"/>
    </xf>
    <xf numFmtId="169" fontId="4" fillId="4" borderId="1" xfId="4" applyNumberFormat="1" applyFont="1" applyFill="1" applyBorder="1" applyAlignment="1" applyProtection="1">
      <alignment horizontal="right" vertical="top" wrapText="1"/>
      <protection hidden="1"/>
    </xf>
    <xf numFmtId="168" fontId="5" fillId="3" borderId="1" xfId="4" applyNumberFormat="1" applyFont="1" applyFill="1" applyBorder="1" applyAlignment="1" applyProtection="1">
      <alignment horizontal="center" vertical="top"/>
      <protection hidden="1"/>
    </xf>
    <xf numFmtId="167" fontId="5" fillId="3" borderId="1" xfId="4" applyNumberFormat="1" applyFont="1" applyFill="1" applyBorder="1" applyAlignment="1" applyProtection="1">
      <alignment horizontal="justify" vertical="top" wrapText="1"/>
      <protection hidden="1"/>
    </xf>
    <xf numFmtId="166" fontId="5" fillId="3" borderId="6" xfId="4" applyNumberFormat="1" applyFont="1" applyFill="1" applyBorder="1" applyAlignment="1" applyProtection="1">
      <alignment horizontal="right" vertical="top" wrapText="1"/>
      <protection hidden="1"/>
    </xf>
    <xf numFmtId="165" fontId="4" fillId="4" borderId="1" xfId="4" applyNumberFormat="1" applyFont="1" applyFill="1" applyBorder="1" applyAlignment="1" applyProtection="1">
      <alignment horizontal="center" vertical="top"/>
      <protection hidden="1"/>
    </xf>
    <xf numFmtId="0" fontId="4" fillId="4" borderId="1" xfId="4" applyFont="1" applyFill="1" applyBorder="1" applyAlignment="1" applyProtection="1">
      <alignment horizontal="justify" vertical="top" wrapText="1"/>
      <protection hidden="1"/>
    </xf>
    <xf numFmtId="0" fontId="5" fillId="3" borderId="0" xfId="0" applyFont="1" applyFill="1" applyAlignment="1">
      <alignment vertical="center"/>
    </xf>
    <xf numFmtId="0" fontId="4" fillId="4" borderId="1" xfId="0" applyFont="1" applyFill="1" applyBorder="1"/>
    <xf numFmtId="4" fontId="5" fillId="3" borderId="0" xfId="0" applyNumberFormat="1" applyFont="1" applyFill="1"/>
    <xf numFmtId="0" fontId="5" fillId="3" borderId="0" xfId="0" applyFont="1" applyFill="1"/>
    <xf numFmtId="0" fontId="5" fillId="2" borderId="1" xfId="0" applyFont="1" applyFill="1" applyBorder="1"/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3" borderId="0" xfId="0" applyFont="1" applyFill="1"/>
    <xf numFmtId="0" fontId="5" fillId="3" borderId="0" xfId="0" applyFont="1" applyFill="1" applyBorder="1"/>
    <xf numFmtId="166" fontId="5" fillId="3" borderId="0" xfId="0" applyNumberFormat="1" applyFont="1" applyFill="1"/>
  </cellXfs>
  <cellStyles count="5">
    <cellStyle name="Обычный" xfId="0" builtinId="0"/>
    <cellStyle name="Обычный 2" xfId="1"/>
    <cellStyle name="Обычный_tmp" xfId="4"/>
    <cellStyle name="Финансовый 2" xfId="2"/>
    <cellStyle name="Финансовый 3" xf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9"/>
  <sheetViews>
    <sheetView tabSelected="1" zoomScale="87" zoomScaleNormal="87" workbookViewId="0">
      <pane xSplit="3" ySplit="6" topLeftCell="D40" activePane="bottomRight" state="frozen"/>
      <selection pane="topRight" activeCell="B1" sqref="B1"/>
      <selection pane="bottomLeft" activeCell="A5" sqref="A5"/>
      <selection pane="bottomRight" activeCell="K45" sqref="K45"/>
    </sheetView>
  </sheetViews>
  <sheetFormatPr defaultRowHeight="12.75" x14ac:dyDescent="0.2"/>
  <cols>
    <col min="1" max="1" width="4.85546875" style="20" customWidth="1"/>
    <col min="2" max="2" width="5.42578125" style="20" customWidth="1"/>
    <col min="3" max="3" width="38" style="20" customWidth="1"/>
    <col min="4" max="4" width="17.7109375" style="20" customWidth="1"/>
    <col min="5" max="5" width="15.28515625" style="20" customWidth="1"/>
    <col min="6" max="6" width="14.28515625" style="20" customWidth="1"/>
    <col min="7" max="7" width="10.85546875" style="20" customWidth="1"/>
    <col min="8" max="8" width="8" style="20" customWidth="1"/>
    <col min="9" max="9" width="10.85546875" style="20" customWidth="1"/>
    <col min="10" max="10" width="8" style="20" customWidth="1"/>
    <col min="11" max="11" width="33.7109375" style="20" customWidth="1"/>
    <col min="12" max="12" width="15.5703125" style="20" customWidth="1"/>
    <col min="13" max="13" width="12.42578125" style="20" customWidth="1"/>
    <col min="14" max="14" width="33.7109375" style="20" customWidth="1"/>
    <col min="15" max="16384" width="9.140625" style="20"/>
  </cols>
  <sheetData>
    <row r="2" spans="1:16" x14ac:dyDescent="0.2">
      <c r="C2" s="28" t="s">
        <v>59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6" x14ac:dyDescent="0.2"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6" s="17" customFormat="1" x14ac:dyDescent="0.25">
      <c r="L4" s="30" t="s">
        <v>53</v>
      </c>
    </row>
    <row r="5" spans="1:16" ht="45.75" customHeight="1" x14ac:dyDescent="0.2">
      <c r="A5" s="31" t="s">
        <v>5</v>
      </c>
      <c r="B5" s="31" t="s">
        <v>6</v>
      </c>
      <c r="C5" s="32" t="s">
        <v>4</v>
      </c>
      <c r="D5" s="33" t="s">
        <v>52</v>
      </c>
      <c r="E5" s="33" t="s">
        <v>2</v>
      </c>
      <c r="F5" s="34" t="s">
        <v>3</v>
      </c>
      <c r="G5" s="35" t="s">
        <v>45</v>
      </c>
      <c r="H5" s="32"/>
      <c r="I5" s="35" t="s">
        <v>48</v>
      </c>
      <c r="J5" s="32"/>
      <c r="K5" s="27" t="s">
        <v>49</v>
      </c>
      <c r="L5" s="35" t="s">
        <v>47</v>
      </c>
      <c r="M5" s="32"/>
      <c r="N5" s="25" t="s">
        <v>50</v>
      </c>
    </row>
    <row r="6" spans="1:16" ht="45.75" customHeight="1" x14ac:dyDescent="0.2">
      <c r="A6" s="31"/>
      <c r="B6" s="31"/>
      <c r="C6" s="32"/>
      <c r="D6" s="36"/>
      <c r="E6" s="36"/>
      <c r="F6" s="34"/>
      <c r="G6" s="37" t="s">
        <v>0</v>
      </c>
      <c r="H6" s="37" t="s">
        <v>1</v>
      </c>
      <c r="I6" s="37" t="s">
        <v>0</v>
      </c>
      <c r="J6" s="37" t="s">
        <v>1</v>
      </c>
      <c r="K6" s="27"/>
      <c r="L6" s="37" t="s">
        <v>0</v>
      </c>
      <c r="M6" s="37" t="s">
        <v>1</v>
      </c>
      <c r="N6" s="26"/>
    </row>
    <row r="7" spans="1:16" s="38" customFormat="1" x14ac:dyDescent="0.2">
      <c r="A7" s="1">
        <v>1</v>
      </c>
      <c r="B7" s="1" t="s">
        <v>44</v>
      </c>
      <c r="C7" s="2" t="s">
        <v>7</v>
      </c>
      <c r="D7" s="3">
        <f>SUM(D8:D14)</f>
        <v>267936.23</v>
      </c>
      <c r="E7" s="3">
        <f>SUM(E8:E14)</f>
        <v>287533.57</v>
      </c>
      <c r="F7" s="3">
        <f>SUM(F8:F14)</f>
        <v>266174.33</v>
      </c>
      <c r="G7" s="3">
        <f>E7-D7</f>
        <v>19597.340000000026</v>
      </c>
      <c r="H7" s="11">
        <f>E7/D7</f>
        <v>1.0731418069142797</v>
      </c>
      <c r="I7" s="3">
        <f>F7-D7</f>
        <v>-1761.8999999999651</v>
      </c>
      <c r="J7" s="11">
        <f>F7/D7</f>
        <v>0.99342418156738277</v>
      </c>
      <c r="K7" s="3"/>
      <c r="L7" s="3">
        <f>F7-E7</f>
        <v>-21359.239999999991</v>
      </c>
      <c r="M7" s="11">
        <f>F7/E7</f>
        <v>0.92571566513085768</v>
      </c>
      <c r="N7" s="3"/>
    </row>
    <row r="8" spans="1:16" ht="59.25" customHeight="1" x14ac:dyDescent="0.2">
      <c r="A8" s="12">
        <v>1</v>
      </c>
      <c r="B8" s="12">
        <v>2</v>
      </c>
      <c r="C8" s="13" t="s">
        <v>8</v>
      </c>
      <c r="D8" s="5">
        <v>1879.51</v>
      </c>
      <c r="E8" s="5">
        <v>2177.16</v>
      </c>
      <c r="F8" s="5">
        <v>2177.16</v>
      </c>
      <c r="G8" s="4">
        <f t="shared" ref="G8:G46" si="0">E8-D8</f>
        <v>297.64999999999986</v>
      </c>
      <c r="H8" s="10">
        <f t="shared" ref="H8:H46" si="1">E8/D8</f>
        <v>1.1583657442631323</v>
      </c>
      <c r="I8" s="4">
        <f t="shared" ref="I8:I45" si="2">F8-D8</f>
        <v>297.64999999999986</v>
      </c>
      <c r="J8" s="10">
        <f t="shared" ref="J8:J46" si="3">F8/D8</f>
        <v>1.1583657442631323</v>
      </c>
      <c r="K8" s="6" t="s">
        <v>62</v>
      </c>
      <c r="L8" s="4">
        <f t="shared" ref="L8:L45" si="4">F8-E8</f>
        <v>0</v>
      </c>
      <c r="M8" s="10">
        <f t="shared" ref="M8:M46" si="5">F8/E8</f>
        <v>1</v>
      </c>
      <c r="N8" s="21"/>
    </row>
    <row r="9" spans="1:16" ht="63.75" x14ac:dyDescent="0.2">
      <c r="A9" s="12">
        <v>1</v>
      </c>
      <c r="B9" s="12">
        <v>4</v>
      </c>
      <c r="C9" s="13" t="s">
        <v>9</v>
      </c>
      <c r="D9" s="5">
        <v>71076.899999999994</v>
      </c>
      <c r="E9" s="5">
        <v>70686.649999999994</v>
      </c>
      <c r="F9" s="5">
        <v>70650.55</v>
      </c>
      <c r="G9" s="4">
        <f t="shared" si="0"/>
        <v>-390.25</v>
      </c>
      <c r="H9" s="10">
        <f t="shared" si="1"/>
        <v>0.99450946791432937</v>
      </c>
      <c r="I9" s="4">
        <f t="shared" si="2"/>
        <v>-426.34999999999127</v>
      </c>
      <c r="J9" s="10">
        <f t="shared" si="3"/>
        <v>0.99400156731652634</v>
      </c>
      <c r="K9" s="6"/>
      <c r="L9" s="4">
        <f t="shared" si="4"/>
        <v>-36.099999999991269</v>
      </c>
      <c r="M9" s="10">
        <f t="shared" si="5"/>
        <v>0.9994892953619956</v>
      </c>
      <c r="N9" s="21"/>
    </row>
    <row r="10" spans="1:16" x14ac:dyDescent="0.2">
      <c r="A10" s="12">
        <v>1</v>
      </c>
      <c r="B10" s="12">
        <v>5</v>
      </c>
      <c r="C10" s="13" t="s">
        <v>10</v>
      </c>
      <c r="D10" s="5">
        <v>4.22</v>
      </c>
      <c r="E10" s="5">
        <v>4.22</v>
      </c>
      <c r="F10" s="5">
        <v>4.22</v>
      </c>
      <c r="G10" s="4">
        <f t="shared" si="0"/>
        <v>0</v>
      </c>
      <c r="H10" s="10">
        <f t="shared" si="1"/>
        <v>1</v>
      </c>
      <c r="I10" s="4">
        <f t="shared" si="2"/>
        <v>0</v>
      </c>
      <c r="J10" s="10">
        <f t="shared" si="3"/>
        <v>1</v>
      </c>
      <c r="K10" s="6"/>
      <c r="L10" s="4">
        <f t="shared" si="4"/>
        <v>0</v>
      </c>
      <c r="M10" s="10">
        <f t="shared" si="5"/>
        <v>1</v>
      </c>
      <c r="N10" s="21"/>
    </row>
    <row r="11" spans="1:16" ht="51" x14ac:dyDescent="0.2">
      <c r="A11" s="12">
        <v>1</v>
      </c>
      <c r="B11" s="12">
        <v>6</v>
      </c>
      <c r="C11" s="13" t="s">
        <v>11</v>
      </c>
      <c r="D11" s="5">
        <v>20826.22</v>
      </c>
      <c r="E11" s="5">
        <v>21180.05</v>
      </c>
      <c r="F11" s="5">
        <v>21142.7</v>
      </c>
      <c r="G11" s="4">
        <f t="shared" si="0"/>
        <v>353.82999999999811</v>
      </c>
      <c r="H11" s="10">
        <f t="shared" si="1"/>
        <v>1.0169896409430035</v>
      </c>
      <c r="I11" s="4">
        <f t="shared" si="2"/>
        <v>316.47999999999956</v>
      </c>
      <c r="J11" s="10">
        <f t="shared" si="3"/>
        <v>1.0151962286002933</v>
      </c>
      <c r="K11" s="6"/>
      <c r="L11" s="4">
        <f t="shared" si="4"/>
        <v>-37.349999999998545</v>
      </c>
      <c r="M11" s="10">
        <f t="shared" si="5"/>
        <v>0.99823654807236062</v>
      </c>
      <c r="N11" s="21"/>
    </row>
    <row r="12" spans="1:16" ht="25.5" x14ac:dyDescent="0.2">
      <c r="A12" s="12">
        <v>1</v>
      </c>
      <c r="B12" s="12">
        <v>7</v>
      </c>
      <c r="C12" s="13" t="s">
        <v>12</v>
      </c>
      <c r="D12" s="5">
        <v>0</v>
      </c>
      <c r="E12" s="5">
        <v>0</v>
      </c>
      <c r="F12" s="5">
        <v>0</v>
      </c>
      <c r="G12" s="4">
        <f t="shared" si="0"/>
        <v>0</v>
      </c>
      <c r="H12" s="10">
        <v>0</v>
      </c>
      <c r="I12" s="4">
        <f t="shared" si="2"/>
        <v>0</v>
      </c>
      <c r="J12" s="10">
        <v>0</v>
      </c>
      <c r="K12" s="6"/>
      <c r="L12" s="4">
        <f t="shared" si="4"/>
        <v>0</v>
      </c>
      <c r="M12" s="10">
        <v>0</v>
      </c>
      <c r="N12" s="21"/>
      <c r="P12" s="39"/>
    </row>
    <row r="13" spans="1:16" ht="138" customHeight="1" x14ac:dyDescent="0.2">
      <c r="A13" s="12">
        <v>1</v>
      </c>
      <c r="B13" s="12">
        <v>11</v>
      </c>
      <c r="C13" s="13" t="s">
        <v>13</v>
      </c>
      <c r="D13" s="5">
        <v>8425.43</v>
      </c>
      <c r="E13" s="5">
        <v>17812.150000000001</v>
      </c>
      <c r="F13" s="5">
        <v>0</v>
      </c>
      <c r="G13" s="4">
        <f t="shared" si="0"/>
        <v>9386.7200000000012</v>
      </c>
      <c r="H13" s="10">
        <f t="shared" si="1"/>
        <v>2.1140938800749636</v>
      </c>
      <c r="I13" s="4">
        <f t="shared" si="2"/>
        <v>-8425.43</v>
      </c>
      <c r="J13" s="10">
        <f t="shared" si="3"/>
        <v>0</v>
      </c>
      <c r="K13" s="6" t="s">
        <v>54</v>
      </c>
      <c r="L13" s="4">
        <f t="shared" si="4"/>
        <v>-17812.150000000001</v>
      </c>
      <c r="M13" s="10">
        <f t="shared" si="5"/>
        <v>0</v>
      </c>
      <c r="N13" s="6" t="s">
        <v>54</v>
      </c>
      <c r="O13" s="7"/>
      <c r="P13" s="39"/>
    </row>
    <row r="14" spans="1:16" x14ac:dyDescent="0.2">
      <c r="A14" s="12">
        <v>1</v>
      </c>
      <c r="B14" s="12">
        <v>13</v>
      </c>
      <c r="C14" s="13" t="s">
        <v>14</v>
      </c>
      <c r="D14" s="5">
        <v>165723.95000000001</v>
      </c>
      <c r="E14" s="5">
        <v>175673.34</v>
      </c>
      <c r="F14" s="5">
        <v>172199.7</v>
      </c>
      <c r="G14" s="4">
        <f t="shared" si="0"/>
        <v>9949.3899999999849</v>
      </c>
      <c r="H14" s="10">
        <f t="shared" si="1"/>
        <v>1.0600359211809758</v>
      </c>
      <c r="I14" s="4">
        <f t="shared" si="2"/>
        <v>6475.75</v>
      </c>
      <c r="J14" s="10">
        <f t="shared" si="3"/>
        <v>1.0390755228800665</v>
      </c>
      <c r="K14" s="6"/>
      <c r="L14" s="4">
        <f t="shared" si="4"/>
        <v>-3473.6399999999849</v>
      </c>
      <c r="M14" s="10">
        <f t="shared" si="5"/>
        <v>0.98022670941418899</v>
      </c>
      <c r="N14" s="6"/>
    </row>
    <row r="15" spans="1:16" s="38" customFormat="1" ht="25.5" x14ac:dyDescent="0.2">
      <c r="A15" s="1">
        <v>3</v>
      </c>
      <c r="B15" s="1" t="s">
        <v>44</v>
      </c>
      <c r="C15" s="2" t="s">
        <v>15</v>
      </c>
      <c r="D15" s="3">
        <f>SUM(D16)</f>
        <v>7203.5</v>
      </c>
      <c r="E15" s="3">
        <f t="shared" ref="E15:F15" si="6">SUM(E16)</f>
        <v>7232.1</v>
      </c>
      <c r="F15" s="3">
        <f t="shared" si="6"/>
        <v>7189.06</v>
      </c>
      <c r="G15" s="3">
        <f t="shared" si="0"/>
        <v>28.600000000000364</v>
      </c>
      <c r="H15" s="11">
        <f t="shared" si="1"/>
        <v>1.0039702922190603</v>
      </c>
      <c r="I15" s="3">
        <f t="shared" si="2"/>
        <v>-14.4399999999996</v>
      </c>
      <c r="J15" s="11">
        <f t="shared" si="3"/>
        <v>0.99799541889359344</v>
      </c>
      <c r="K15" s="15"/>
      <c r="L15" s="3">
        <f t="shared" si="4"/>
        <v>-43.039999999999964</v>
      </c>
      <c r="M15" s="11">
        <f t="shared" si="5"/>
        <v>0.99404875485681887</v>
      </c>
      <c r="N15" s="15"/>
    </row>
    <row r="16" spans="1:16" ht="51" x14ac:dyDescent="0.2">
      <c r="A16" s="12">
        <v>3</v>
      </c>
      <c r="B16" s="12">
        <v>10</v>
      </c>
      <c r="C16" s="13" t="s">
        <v>46</v>
      </c>
      <c r="D16" s="5">
        <v>7203.5</v>
      </c>
      <c r="E16" s="5">
        <v>7232.1</v>
      </c>
      <c r="F16" s="5">
        <v>7189.06</v>
      </c>
      <c r="G16" s="4">
        <f t="shared" si="0"/>
        <v>28.600000000000364</v>
      </c>
      <c r="H16" s="10">
        <f t="shared" si="1"/>
        <v>1.0039702922190603</v>
      </c>
      <c r="I16" s="4">
        <f t="shared" si="2"/>
        <v>-14.4399999999996</v>
      </c>
      <c r="J16" s="10">
        <f t="shared" si="3"/>
        <v>0.99799541889359344</v>
      </c>
      <c r="K16" s="6"/>
      <c r="L16" s="4">
        <f t="shared" si="4"/>
        <v>-43.039999999999964</v>
      </c>
      <c r="M16" s="10">
        <f t="shared" si="5"/>
        <v>0.99404875485681887</v>
      </c>
      <c r="N16" s="21"/>
    </row>
    <row r="17" spans="1:14" s="38" customFormat="1" x14ac:dyDescent="0.2">
      <c r="A17" s="1">
        <v>4</v>
      </c>
      <c r="B17" s="1" t="s">
        <v>44</v>
      </c>
      <c r="C17" s="2" t="s">
        <v>16</v>
      </c>
      <c r="D17" s="3">
        <f>SUM(D18:D21)</f>
        <v>136894.52000000002</v>
      </c>
      <c r="E17" s="3">
        <f t="shared" ref="E17:F17" si="7">SUM(E18:E21)</f>
        <v>736427.70000000007</v>
      </c>
      <c r="F17" s="3">
        <f t="shared" si="7"/>
        <v>671805.57000000007</v>
      </c>
      <c r="G17" s="3">
        <f t="shared" si="0"/>
        <v>599533.18000000005</v>
      </c>
      <c r="H17" s="11">
        <f t="shared" si="1"/>
        <v>5.3795265142826754</v>
      </c>
      <c r="I17" s="3">
        <f t="shared" si="2"/>
        <v>534911.05000000005</v>
      </c>
      <c r="J17" s="11">
        <f t="shared" si="3"/>
        <v>4.9074686846485891</v>
      </c>
      <c r="K17" s="15"/>
      <c r="L17" s="3">
        <f t="shared" si="4"/>
        <v>-64622.130000000005</v>
      </c>
      <c r="M17" s="11">
        <f t="shared" si="5"/>
        <v>0.91224918617265482</v>
      </c>
      <c r="N17" s="15"/>
    </row>
    <row r="18" spans="1:14" x14ac:dyDescent="0.2">
      <c r="A18" s="12">
        <v>4</v>
      </c>
      <c r="B18" s="12">
        <v>5</v>
      </c>
      <c r="C18" s="13" t="s">
        <v>17</v>
      </c>
      <c r="D18" s="5">
        <v>562.14</v>
      </c>
      <c r="E18" s="5">
        <v>562.14</v>
      </c>
      <c r="F18" s="5">
        <v>552.58000000000004</v>
      </c>
      <c r="G18" s="4">
        <f t="shared" si="0"/>
        <v>0</v>
      </c>
      <c r="H18" s="10">
        <f t="shared" si="1"/>
        <v>1</v>
      </c>
      <c r="I18" s="4">
        <f t="shared" si="2"/>
        <v>-9.5599999999999454</v>
      </c>
      <c r="J18" s="10">
        <f t="shared" si="3"/>
        <v>0.9829935603230513</v>
      </c>
      <c r="K18" s="6"/>
      <c r="L18" s="4">
        <f t="shared" si="4"/>
        <v>-9.5599999999999454</v>
      </c>
      <c r="M18" s="10">
        <f t="shared" si="5"/>
        <v>0.9829935603230513</v>
      </c>
      <c r="N18" s="21"/>
    </row>
    <row r="19" spans="1:14" ht="56.25" customHeight="1" x14ac:dyDescent="0.2">
      <c r="A19" s="12">
        <v>4</v>
      </c>
      <c r="B19" s="12">
        <v>8</v>
      </c>
      <c r="C19" s="13" t="s">
        <v>61</v>
      </c>
      <c r="D19" s="5">
        <v>0</v>
      </c>
      <c r="E19" s="5">
        <v>1444.86</v>
      </c>
      <c r="F19" s="5">
        <v>1084.94</v>
      </c>
      <c r="G19" s="4">
        <f t="shared" si="0"/>
        <v>1444.86</v>
      </c>
      <c r="H19" s="10">
        <v>0</v>
      </c>
      <c r="I19" s="4">
        <f t="shared" si="2"/>
        <v>1084.94</v>
      </c>
      <c r="J19" s="10">
        <v>0</v>
      </c>
      <c r="K19" s="6"/>
      <c r="L19" s="4">
        <f t="shared" si="4"/>
        <v>-359.91999999999985</v>
      </c>
      <c r="M19" s="10">
        <f t="shared" si="5"/>
        <v>0.750896280608502</v>
      </c>
      <c r="N19" s="8" t="s">
        <v>72</v>
      </c>
    </row>
    <row r="20" spans="1:14" ht="87" customHeight="1" x14ac:dyDescent="0.2">
      <c r="A20" s="12">
        <v>4</v>
      </c>
      <c r="B20" s="12">
        <v>9</v>
      </c>
      <c r="C20" s="13" t="s">
        <v>18</v>
      </c>
      <c r="D20" s="5">
        <v>135502.38</v>
      </c>
      <c r="E20" s="5">
        <v>734167.03</v>
      </c>
      <c r="F20" s="5">
        <v>669914.38</v>
      </c>
      <c r="G20" s="4">
        <f t="shared" si="0"/>
        <v>598664.65</v>
      </c>
      <c r="H20" s="10">
        <f t="shared" si="1"/>
        <v>5.418111696635882</v>
      </c>
      <c r="I20" s="4">
        <f t="shared" si="2"/>
        <v>534412</v>
      </c>
      <c r="J20" s="10">
        <f t="shared" si="3"/>
        <v>4.9439307265304118</v>
      </c>
      <c r="K20" s="8" t="s">
        <v>58</v>
      </c>
      <c r="L20" s="4">
        <f t="shared" si="4"/>
        <v>-64252.650000000023</v>
      </c>
      <c r="M20" s="10">
        <f t="shared" si="5"/>
        <v>0.91248224535498412</v>
      </c>
      <c r="N20" s="8" t="s">
        <v>51</v>
      </c>
    </row>
    <row r="21" spans="1:14" ht="57.75" customHeight="1" x14ac:dyDescent="0.2">
      <c r="A21" s="12">
        <v>4</v>
      </c>
      <c r="B21" s="12">
        <v>12</v>
      </c>
      <c r="C21" s="13" t="s">
        <v>19</v>
      </c>
      <c r="D21" s="5">
        <v>830</v>
      </c>
      <c r="E21" s="5">
        <v>253.67</v>
      </c>
      <c r="F21" s="5">
        <v>253.67</v>
      </c>
      <c r="G21" s="4">
        <f t="shared" si="0"/>
        <v>-576.33000000000004</v>
      </c>
      <c r="H21" s="10">
        <f t="shared" si="1"/>
        <v>0.30562650602409636</v>
      </c>
      <c r="I21" s="4">
        <f t="shared" si="2"/>
        <v>-576.33000000000004</v>
      </c>
      <c r="J21" s="10">
        <f t="shared" si="3"/>
        <v>0.30562650602409636</v>
      </c>
      <c r="K21" s="8" t="s">
        <v>63</v>
      </c>
      <c r="L21" s="4">
        <f t="shared" si="4"/>
        <v>0</v>
      </c>
      <c r="M21" s="10">
        <f t="shared" si="5"/>
        <v>1</v>
      </c>
      <c r="N21" s="8"/>
    </row>
    <row r="22" spans="1:14" s="38" customFormat="1" x14ac:dyDescent="0.2">
      <c r="A22" s="1">
        <v>5</v>
      </c>
      <c r="B22" s="1" t="s">
        <v>44</v>
      </c>
      <c r="C22" s="2" t="s">
        <v>20</v>
      </c>
      <c r="D22" s="3">
        <f>SUM(D23:D25)</f>
        <v>100130.21</v>
      </c>
      <c r="E22" s="3">
        <f t="shared" ref="E22:F22" si="8">SUM(E23:E25)</f>
        <v>115971.07999999999</v>
      </c>
      <c r="F22" s="3">
        <f t="shared" si="8"/>
        <v>93082.58</v>
      </c>
      <c r="G22" s="3">
        <f t="shared" si="0"/>
        <v>15840.869999999981</v>
      </c>
      <c r="H22" s="11">
        <f t="shared" si="1"/>
        <v>1.1582027042587844</v>
      </c>
      <c r="I22" s="3">
        <f t="shared" si="2"/>
        <v>-7047.6300000000047</v>
      </c>
      <c r="J22" s="11">
        <f t="shared" si="3"/>
        <v>0.92961534785555722</v>
      </c>
      <c r="K22" s="16"/>
      <c r="L22" s="3">
        <f t="shared" si="4"/>
        <v>-22888.499999999985</v>
      </c>
      <c r="M22" s="11">
        <f t="shared" si="5"/>
        <v>0.80263613997558714</v>
      </c>
      <c r="N22" s="16"/>
    </row>
    <row r="23" spans="1:14" ht="63" customHeight="1" x14ac:dyDescent="0.2">
      <c r="A23" s="12">
        <v>5</v>
      </c>
      <c r="B23" s="12">
        <v>1</v>
      </c>
      <c r="C23" s="13" t="s">
        <v>21</v>
      </c>
      <c r="D23" s="5">
        <v>91.6</v>
      </c>
      <c r="E23" s="5">
        <v>208.87</v>
      </c>
      <c r="F23" s="5">
        <v>208.87</v>
      </c>
      <c r="G23" s="4">
        <f t="shared" si="0"/>
        <v>117.27000000000001</v>
      </c>
      <c r="H23" s="10">
        <f t="shared" si="1"/>
        <v>2.2802401746724894</v>
      </c>
      <c r="I23" s="4">
        <f t="shared" si="2"/>
        <v>117.27000000000001</v>
      </c>
      <c r="J23" s="10">
        <f t="shared" si="3"/>
        <v>2.2802401746724894</v>
      </c>
      <c r="K23" s="6" t="s">
        <v>66</v>
      </c>
      <c r="L23" s="4">
        <f t="shared" si="4"/>
        <v>0</v>
      </c>
      <c r="M23" s="10">
        <f t="shared" si="5"/>
        <v>1</v>
      </c>
      <c r="N23" s="8"/>
    </row>
    <row r="24" spans="1:14" ht="114.75" x14ac:dyDescent="0.2">
      <c r="A24" s="12">
        <v>5</v>
      </c>
      <c r="B24" s="12">
        <v>3</v>
      </c>
      <c r="C24" s="13" t="s">
        <v>22</v>
      </c>
      <c r="D24" s="14">
        <v>71937.98</v>
      </c>
      <c r="E24" s="5">
        <v>77301.34</v>
      </c>
      <c r="F24" s="5">
        <v>67239.55</v>
      </c>
      <c r="G24" s="4">
        <f t="shared" si="0"/>
        <v>5363.3600000000006</v>
      </c>
      <c r="H24" s="10">
        <f t="shared" si="1"/>
        <v>1.0745553322459152</v>
      </c>
      <c r="I24" s="4">
        <f t="shared" si="2"/>
        <v>-4698.429999999993</v>
      </c>
      <c r="J24" s="10">
        <f t="shared" si="3"/>
        <v>0.93468776854729596</v>
      </c>
      <c r="K24" s="8" t="s">
        <v>73</v>
      </c>
      <c r="L24" s="4">
        <f t="shared" si="4"/>
        <v>-10061.789999999994</v>
      </c>
      <c r="M24" s="10">
        <f t="shared" si="5"/>
        <v>0.86983679713702255</v>
      </c>
      <c r="N24" s="8" t="s">
        <v>55</v>
      </c>
    </row>
    <row r="25" spans="1:14" ht="66" customHeight="1" x14ac:dyDescent="0.2">
      <c r="A25" s="12">
        <v>5</v>
      </c>
      <c r="B25" s="12">
        <v>5</v>
      </c>
      <c r="C25" s="13" t="s">
        <v>23</v>
      </c>
      <c r="D25" s="5">
        <v>28100.63</v>
      </c>
      <c r="E25" s="5">
        <v>38460.870000000003</v>
      </c>
      <c r="F25" s="5">
        <v>25634.16</v>
      </c>
      <c r="G25" s="4">
        <f t="shared" si="0"/>
        <v>10360.240000000002</v>
      </c>
      <c r="H25" s="10">
        <f t="shared" si="1"/>
        <v>1.3686835490876896</v>
      </c>
      <c r="I25" s="4">
        <f t="shared" si="2"/>
        <v>-2466.4700000000012</v>
      </c>
      <c r="J25" s="10">
        <f t="shared" si="3"/>
        <v>0.912227234763064</v>
      </c>
      <c r="K25" s="8" t="s">
        <v>64</v>
      </c>
      <c r="L25" s="4">
        <f t="shared" si="4"/>
        <v>-12826.710000000003</v>
      </c>
      <c r="M25" s="10">
        <f t="shared" si="5"/>
        <v>0.66649974376554655</v>
      </c>
      <c r="N25" s="8" t="s">
        <v>65</v>
      </c>
    </row>
    <row r="26" spans="1:14" s="38" customFormat="1" x14ac:dyDescent="0.2">
      <c r="A26" s="1">
        <v>6</v>
      </c>
      <c r="B26" s="1" t="s">
        <v>44</v>
      </c>
      <c r="C26" s="2" t="s">
        <v>24</v>
      </c>
      <c r="D26" s="3">
        <f>D27</f>
        <v>0</v>
      </c>
      <c r="E26" s="3">
        <f t="shared" ref="E26:F26" si="9">E27</f>
        <v>0</v>
      </c>
      <c r="F26" s="3">
        <f t="shared" si="9"/>
        <v>0</v>
      </c>
      <c r="G26" s="3">
        <f t="shared" si="0"/>
        <v>0</v>
      </c>
      <c r="H26" s="11" t="s">
        <v>44</v>
      </c>
      <c r="I26" s="3">
        <f t="shared" si="2"/>
        <v>0</v>
      </c>
      <c r="J26" s="11" t="s">
        <v>44</v>
      </c>
      <c r="K26" s="16"/>
      <c r="L26" s="3">
        <f t="shared" si="4"/>
        <v>0</v>
      </c>
      <c r="M26" s="11">
        <v>0</v>
      </c>
      <c r="N26" s="16"/>
    </row>
    <row r="27" spans="1:14" ht="25.5" x14ac:dyDescent="0.2">
      <c r="A27" s="12">
        <v>6</v>
      </c>
      <c r="B27" s="12">
        <v>5</v>
      </c>
      <c r="C27" s="13" t="s">
        <v>25</v>
      </c>
      <c r="D27" s="5">
        <v>0</v>
      </c>
      <c r="E27" s="5">
        <v>0</v>
      </c>
      <c r="F27" s="5">
        <v>0</v>
      </c>
      <c r="G27" s="4">
        <f t="shared" si="0"/>
        <v>0</v>
      </c>
      <c r="H27" s="10" t="s">
        <v>44</v>
      </c>
      <c r="I27" s="4">
        <f t="shared" si="2"/>
        <v>0</v>
      </c>
      <c r="J27" s="10" t="s">
        <v>44</v>
      </c>
      <c r="K27" s="8"/>
      <c r="L27" s="4">
        <f t="shared" si="4"/>
        <v>0</v>
      </c>
      <c r="M27" s="10">
        <v>0</v>
      </c>
      <c r="N27" s="8"/>
    </row>
    <row r="28" spans="1:14" s="38" customFormat="1" x14ac:dyDescent="0.2">
      <c r="A28" s="1">
        <v>7</v>
      </c>
      <c r="B28" s="1" t="s">
        <v>44</v>
      </c>
      <c r="C28" s="2" t="s">
        <v>26</v>
      </c>
      <c r="D28" s="3">
        <f>SUM(D29:D33)</f>
        <v>938075.4</v>
      </c>
      <c r="E28" s="3">
        <f t="shared" ref="E28:F28" si="10">SUM(E29:E33)</f>
        <v>1008741.4400000001</v>
      </c>
      <c r="F28" s="3">
        <f t="shared" si="10"/>
        <v>990671.1399999999</v>
      </c>
      <c r="G28" s="3">
        <f t="shared" si="0"/>
        <v>70666.040000000037</v>
      </c>
      <c r="H28" s="11">
        <f t="shared" si="1"/>
        <v>1.07533087425595</v>
      </c>
      <c r="I28" s="3">
        <f t="shared" si="2"/>
        <v>52595.739999999874</v>
      </c>
      <c r="J28" s="11">
        <f t="shared" si="3"/>
        <v>1.0560677105486402</v>
      </c>
      <c r="K28" s="16"/>
      <c r="L28" s="3">
        <f t="shared" si="4"/>
        <v>-18070.300000000163</v>
      </c>
      <c r="M28" s="11">
        <f t="shared" si="5"/>
        <v>0.98208629160709393</v>
      </c>
      <c r="N28" s="16"/>
    </row>
    <row r="29" spans="1:14" x14ac:dyDescent="0.2">
      <c r="A29" s="12">
        <v>7</v>
      </c>
      <c r="B29" s="12">
        <v>1</v>
      </c>
      <c r="C29" s="13" t="s">
        <v>27</v>
      </c>
      <c r="D29" s="5">
        <v>306945.90000000002</v>
      </c>
      <c r="E29" s="5">
        <v>307582.19</v>
      </c>
      <c r="F29" s="5">
        <v>303131.82</v>
      </c>
      <c r="G29" s="4">
        <f t="shared" si="0"/>
        <v>636.28999999997905</v>
      </c>
      <c r="H29" s="10">
        <f t="shared" si="1"/>
        <v>1.0020729711652769</v>
      </c>
      <c r="I29" s="4">
        <f t="shared" si="2"/>
        <v>-3814.0800000000163</v>
      </c>
      <c r="J29" s="10">
        <f t="shared" si="3"/>
        <v>0.98757409693369413</v>
      </c>
      <c r="K29" s="8"/>
      <c r="L29" s="4">
        <f t="shared" si="4"/>
        <v>-4450.3699999999953</v>
      </c>
      <c r="M29" s="10">
        <f t="shared" si="5"/>
        <v>0.9855311193408175</v>
      </c>
      <c r="N29" s="22"/>
    </row>
    <row r="30" spans="1:14" ht="151.5" customHeight="1" x14ac:dyDescent="0.2">
      <c r="A30" s="12">
        <v>7</v>
      </c>
      <c r="B30" s="12">
        <v>2</v>
      </c>
      <c r="C30" s="13" t="s">
        <v>28</v>
      </c>
      <c r="D30" s="5">
        <v>543898.1</v>
      </c>
      <c r="E30" s="5">
        <v>597254.54</v>
      </c>
      <c r="F30" s="5">
        <v>585468.17000000004</v>
      </c>
      <c r="G30" s="4">
        <f t="shared" si="0"/>
        <v>53356.440000000061</v>
      </c>
      <c r="H30" s="10">
        <f t="shared" si="1"/>
        <v>1.0981000669059151</v>
      </c>
      <c r="I30" s="4">
        <f t="shared" si="2"/>
        <v>41570.070000000065</v>
      </c>
      <c r="J30" s="10">
        <f t="shared" si="3"/>
        <v>1.0764298864070312</v>
      </c>
      <c r="K30" s="8" t="s">
        <v>56</v>
      </c>
      <c r="L30" s="4">
        <f t="shared" si="4"/>
        <v>-11786.369999999995</v>
      </c>
      <c r="M30" s="10">
        <f t="shared" si="5"/>
        <v>0.98026575067976884</v>
      </c>
      <c r="N30" s="8"/>
    </row>
    <row r="31" spans="1:14" ht="127.5" x14ac:dyDescent="0.2">
      <c r="A31" s="12">
        <v>7</v>
      </c>
      <c r="B31" s="12">
        <v>3</v>
      </c>
      <c r="C31" s="13" t="s">
        <v>29</v>
      </c>
      <c r="D31" s="5">
        <v>32939.620000000003</v>
      </c>
      <c r="E31" s="5">
        <v>41129.17</v>
      </c>
      <c r="F31" s="5">
        <v>41087.33</v>
      </c>
      <c r="G31" s="4">
        <f t="shared" si="0"/>
        <v>8189.5499999999956</v>
      </c>
      <c r="H31" s="10">
        <f t="shared" si="1"/>
        <v>1.248623086726562</v>
      </c>
      <c r="I31" s="4">
        <f t="shared" si="2"/>
        <v>8147.7099999999991</v>
      </c>
      <c r="J31" s="10">
        <f t="shared" si="3"/>
        <v>1.2473528838523333</v>
      </c>
      <c r="K31" s="8" t="s">
        <v>57</v>
      </c>
      <c r="L31" s="4">
        <f t="shared" si="4"/>
        <v>-41.839999999996508</v>
      </c>
      <c r="M31" s="10">
        <f t="shared" si="5"/>
        <v>0.99898271713239051</v>
      </c>
      <c r="N31" s="23"/>
    </row>
    <row r="32" spans="1:14" ht="51" x14ac:dyDescent="0.2">
      <c r="A32" s="12">
        <v>7</v>
      </c>
      <c r="B32" s="12">
        <v>7</v>
      </c>
      <c r="C32" s="13" t="s">
        <v>30</v>
      </c>
      <c r="D32" s="5">
        <v>2868.43</v>
      </c>
      <c r="E32" s="5">
        <v>8497.76</v>
      </c>
      <c r="F32" s="5">
        <v>8469.9500000000007</v>
      </c>
      <c r="G32" s="4">
        <f t="shared" si="0"/>
        <v>5629.33</v>
      </c>
      <c r="H32" s="10">
        <f t="shared" si="1"/>
        <v>2.9625125939974133</v>
      </c>
      <c r="I32" s="4">
        <f t="shared" si="2"/>
        <v>5601.52</v>
      </c>
      <c r="J32" s="10">
        <f t="shared" si="3"/>
        <v>2.9528173948815208</v>
      </c>
      <c r="K32" s="8" t="s">
        <v>67</v>
      </c>
      <c r="L32" s="4">
        <f t="shared" si="4"/>
        <v>-27.809999999999491</v>
      </c>
      <c r="M32" s="10">
        <f t="shared" si="5"/>
        <v>0.99672737286061275</v>
      </c>
      <c r="N32" s="8"/>
    </row>
    <row r="33" spans="1:14" x14ac:dyDescent="0.2">
      <c r="A33" s="12">
        <v>7</v>
      </c>
      <c r="B33" s="12">
        <v>9</v>
      </c>
      <c r="C33" s="13" t="s">
        <v>31</v>
      </c>
      <c r="D33" s="5">
        <v>51423.35</v>
      </c>
      <c r="E33" s="5">
        <v>54277.78</v>
      </c>
      <c r="F33" s="5">
        <v>52513.87</v>
      </c>
      <c r="G33" s="4">
        <f t="shared" si="0"/>
        <v>2854.4300000000003</v>
      </c>
      <c r="H33" s="10">
        <f t="shared" si="1"/>
        <v>1.055508441204239</v>
      </c>
      <c r="I33" s="4">
        <f t="shared" si="2"/>
        <v>1090.5200000000041</v>
      </c>
      <c r="J33" s="10">
        <f t="shared" si="3"/>
        <v>1.0212067086255563</v>
      </c>
      <c r="K33" s="8"/>
      <c r="L33" s="4">
        <f t="shared" si="4"/>
        <v>-1763.9099999999962</v>
      </c>
      <c r="M33" s="10">
        <f t="shared" si="5"/>
        <v>0.96750217123839632</v>
      </c>
      <c r="N33" s="21"/>
    </row>
    <row r="34" spans="1:14" s="38" customFormat="1" x14ac:dyDescent="0.2">
      <c r="A34" s="1">
        <v>8</v>
      </c>
      <c r="B34" s="1" t="s">
        <v>44</v>
      </c>
      <c r="C34" s="2" t="s">
        <v>32</v>
      </c>
      <c r="D34" s="3">
        <f>SUM(D35:D36)</f>
        <v>192808.77000000002</v>
      </c>
      <c r="E34" s="3">
        <f t="shared" ref="E34:F34" si="11">SUM(E35:E36)</f>
        <v>199814.12</v>
      </c>
      <c r="F34" s="3">
        <f t="shared" si="11"/>
        <v>197900.16999999998</v>
      </c>
      <c r="G34" s="3">
        <f t="shared" si="0"/>
        <v>7005.3499999999767</v>
      </c>
      <c r="H34" s="11">
        <f t="shared" si="1"/>
        <v>1.03633315019851</v>
      </c>
      <c r="I34" s="3">
        <f t="shared" si="2"/>
        <v>5091.3999999999651</v>
      </c>
      <c r="J34" s="11">
        <f t="shared" si="3"/>
        <v>1.0264064751826381</v>
      </c>
      <c r="K34" s="18"/>
      <c r="L34" s="3">
        <f t="shared" si="4"/>
        <v>-1913.9500000000116</v>
      </c>
      <c r="M34" s="11">
        <f t="shared" si="5"/>
        <v>0.99042134760045986</v>
      </c>
      <c r="N34" s="18"/>
    </row>
    <row r="35" spans="1:14" x14ac:dyDescent="0.2">
      <c r="A35" s="12">
        <v>8</v>
      </c>
      <c r="B35" s="12">
        <v>1</v>
      </c>
      <c r="C35" s="13" t="s">
        <v>33</v>
      </c>
      <c r="D35" s="5">
        <v>136523.14000000001</v>
      </c>
      <c r="E35" s="5">
        <v>143617.16</v>
      </c>
      <c r="F35" s="5">
        <v>141731.82999999999</v>
      </c>
      <c r="G35" s="4">
        <f t="shared" si="0"/>
        <v>7094.0199999999895</v>
      </c>
      <c r="H35" s="10">
        <f t="shared" si="1"/>
        <v>1.0519620336889408</v>
      </c>
      <c r="I35" s="4">
        <f t="shared" si="2"/>
        <v>5208.6899999999732</v>
      </c>
      <c r="J35" s="10">
        <f t="shared" si="3"/>
        <v>1.0381524333530563</v>
      </c>
      <c r="K35" s="8"/>
      <c r="L35" s="4">
        <f t="shared" si="4"/>
        <v>-1885.3300000000163</v>
      </c>
      <c r="M35" s="10">
        <f t="shared" si="5"/>
        <v>0.98687252971720085</v>
      </c>
      <c r="N35" s="8"/>
    </row>
    <row r="36" spans="1:14" ht="25.5" x14ac:dyDescent="0.2">
      <c r="A36" s="12">
        <v>8</v>
      </c>
      <c r="B36" s="12">
        <v>4</v>
      </c>
      <c r="C36" s="13" t="s">
        <v>34</v>
      </c>
      <c r="D36" s="5">
        <v>56285.63</v>
      </c>
      <c r="E36" s="5">
        <v>56196.959999999999</v>
      </c>
      <c r="F36" s="5">
        <v>56168.34</v>
      </c>
      <c r="G36" s="4">
        <f t="shared" si="0"/>
        <v>-88.669999999998254</v>
      </c>
      <c r="H36" s="10">
        <f t="shared" si="1"/>
        <v>0.99842464231101258</v>
      </c>
      <c r="I36" s="4">
        <f t="shared" si="2"/>
        <v>-117.29000000000087</v>
      </c>
      <c r="J36" s="10">
        <f t="shared" si="3"/>
        <v>0.99791616439222586</v>
      </c>
      <c r="K36" s="8"/>
      <c r="L36" s="4">
        <f t="shared" si="4"/>
        <v>-28.620000000002619</v>
      </c>
      <c r="M36" s="10">
        <f t="shared" si="5"/>
        <v>0.99949071978270709</v>
      </c>
      <c r="N36" s="21"/>
    </row>
    <row r="37" spans="1:14" s="38" customFormat="1" x14ac:dyDescent="0.2">
      <c r="A37" s="1">
        <v>10</v>
      </c>
      <c r="B37" s="1" t="s">
        <v>44</v>
      </c>
      <c r="C37" s="2" t="s">
        <v>35</v>
      </c>
      <c r="D37" s="3">
        <f>SUM(D38:D40)</f>
        <v>507127.46000000008</v>
      </c>
      <c r="E37" s="3">
        <f t="shared" ref="E37:F37" si="12">SUM(E38:E40)</f>
        <v>472203.74</v>
      </c>
      <c r="F37" s="3">
        <f t="shared" si="12"/>
        <v>469700.15</v>
      </c>
      <c r="G37" s="3">
        <f t="shared" si="0"/>
        <v>-34923.720000000088</v>
      </c>
      <c r="H37" s="11">
        <f t="shared" si="1"/>
        <v>0.93113423595716927</v>
      </c>
      <c r="I37" s="3">
        <f t="shared" si="2"/>
        <v>-37427.310000000056</v>
      </c>
      <c r="J37" s="11">
        <f t="shared" si="3"/>
        <v>0.92619742973492292</v>
      </c>
      <c r="K37" s="18"/>
      <c r="L37" s="3">
        <f t="shared" si="4"/>
        <v>-2503.5899999999674</v>
      </c>
      <c r="M37" s="11">
        <f t="shared" si="5"/>
        <v>0.99469807248879483</v>
      </c>
      <c r="N37" s="18"/>
    </row>
    <row r="38" spans="1:14" ht="216" customHeight="1" x14ac:dyDescent="0.2">
      <c r="A38" s="12">
        <v>10</v>
      </c>
      <c r="B38" s="12">
        <v>3</v>
      </c>
      <c r="C38" s="13" t="s">
        <v>36</v>
      </c>
      <c r="D38" s="5">
        <v>191165.65</v>
      </c>
      <c r="E38" s="5">
        <v>203620.29</v>
      </c>
      <c r="F38" s="5">
        <v>203585.91</v>
      </c>
      <c r="G38" s="4">
        <f t="shared" si="0"/>
        <v>12454.640000000014</v>
      </c>
      <c r="H38" s="10">
        <f t="shared" si="1"/>
        <v>1.0651510352409024</v>
      </c>
      <c r="I38" s="4">
        <f t="shared" si="2"/>
        <v>12420.260000000009</v>
      </c>
      <c r="J38" s="10">
        <f t="shared" si="3"/>
        <v>1.0649711912155766</v>
      </c>
      <c r="K38" s="8" t="s">
        <v>68</v>
      </c>
      <c r="L38" s="4">
        <f t="shared" si="4"/>
        <v>-34.380000000004657</v>
      </c>
      <c r="M38" s="10">
        <f t="shared" si="5"/>
        <v>0.99983115631551256</v>
      </c>
      <c r="N38" s="24"/>
    </row>
    <row r="39" spans="1:14" ht="189" customHeight="1" x14ac:dyDescent="0.2">
      <c r="A39" s="12">
        <v>10</v>
      </c>
      <c r="B39" s="12">
        <v>4</v>
      </c>
      <c r="C39" s="13" t="s">
        <v>37</v>
      </c>
      <c r="D39" s="5">
        <v>290985.28000000003</v>
      </c>
      <c r="E39" s="5">
        <v>241943.83</v>
      </c>
      <c r="F39" s="5">
        <v>239524.62</v>
      </c>
      <c r="G39" s="4">
        <f t="shared" si="0"/>
        <v>-49041.450000000041</v>
      </c>
      <c r="H39" s="10">
        <f t="shared" si="1"/>
        <v>0.83146415516276273</v>
      </c>
      <c r="I39" s="4">
        <f t="shared" si="2"/>
        <v>-51460.660000000033</v>
      </c>
      <c r="J39" s="10">
        <f t="shared" si="3"/>
        <v>0.82315029818690477</v>
      </c>
      <c r="K39" s="8" t="s">
        <v>69</v>
      </c>
      <c r="L39" s="4">
        <f t="shared" si="4"/>
        <v>-2419.2099999999919</v>
      </c>
      <c r="M39" s="10">
        <f t="shared" si="5"/>
        <v>0.99000094360744806</v>
      </c>
      <c r="N39" s="21"/>
    </row>
    <row r="40" spans="1:14" ht="51" x14ac:dyDescent="0.2">
      <c r="A40" s="12">
        <v>10</v>
      </c>
      <c r="B40" s="12">
        <v>6</v>
      </c>
      <c r="C40" s="13" t="s">
        <v>38</v>
      </c>
      <c r="D40" s="5">
        <v>24976.53</v>
      </c>
      <c r="E40" s="5">
        <v>26639.62</v>
      </c>
      <c r="F40" s="5">
        <v>26589.62</v>
      </c>
      <c r="G40" s="4">
        <f t="shared" si="0"/>
        <v>1663.0900000000001</v>
      </c>
      <c r="H40" s="10">
        <f t="shared" si="1"/>
        <v>1.0665861110410453</v>
      </c>
      <c r="I40" s="4">
        <f t="shared" si="2"/>
        <v>1613.0900000000001</v>
      </c>
      <c r="J40" s="10">
        <f t="shared" si="3"/>
        <v>1.064584231676698</v>
      </c>
      <c r="K40" s="6" t="s">
        <v>62</v>
      </c>
      <c r="L40" s="4">
        <f t="shared" si="4"/>
        <v>-50</v>
      </c>
      <c r="M40" s="10">
        <f t="shared" si="5"/>
        <v>0.99812309635047347</v>
      </c>
      <c r="N40" s="21"/>
    </row>
    <row r="41" spans="1:14" s="38" customFormat="1" x14ac:dyDescent="0.2">
      <c r="A41" s="1">
        <v>11</v>
      </c>
      <c r="B41" s="1" t="s">
        <v>44</v>
      </c>
      <c r="C41" s="2" t="s">
        <v>39</v>
      </c>
      <c r="D41" s="3">
        <f>SUM(D42:D45)</f>
        <v>79769.040000000008</v>
      </c>
      <c r="E41" s="3">
        <f t="shared" ref="E41:F41" si="13">SUM(E42:E45)</f>
        <v>66127.86</v>
      </c>
      <c r="F41" s="3">
        <f t="shared" si="13"/>
        <v>65477.599999999999</v>
      </c>
      <c r="G41" s="3">
        <f t="shared" si="0"/>
        <v>-13641.180000000008</v>
      </c>
      <c r="H41" s="11">
        <f t="shared" si="1"/>
        <v>0.82899154860081048</v>
      </c>
      <c r="I41" s="3">
        <f t="shared" si="2"/>
        <v>-14291.44000000001</v>
      </c>
      <c r="J41" s="11">
        <f t="shared" si="3"/>
        <v>0.8208397643998222</v>
      </c>
      <c r="K41" s="18"/>
      <c r="L41" s="3">
        <f t="shared" si="4"/>
        <v>-650.26000000000204</v>
      </c>
      <c r="M41" s="11">
        <f t="shared" si="5"/>
        <v>0.99016662568545233</v>
      </c>
      <c r="N41" s="18"/>
    </row>
    <row r="42" spans="1:14" x14ac:dyDescent="0.2">
      <c r="A42" s="12">
        <v>11</v>
      </c>
      <c r="B42" s="12">
        <v>1</v>
      </c>
      <c r="C42" s="13" t="s">
        <v>40</v>
      </c>
      <c r="D42" s="5">
        <v>19392.62</v>
      </c>
      <c r="E42" s="5">
        <v>19168.82</v>
      </c>
      <c r="F42" s="5">
        <v>18734.13</v>
      </c>
      <c r="G42" s="4">
        <f t="shared" si="0"/>
        <v>-223.79999999999927</v>
      </c>
      <c r="H42" s="10">
        <f t="shared" si="1"/>
        <v>0.98845952738722265</v>
      </c>
      <c r="I42" s="4">
        <f t="shared" si="2"/>
        <v>-658.48999999999796</v>
      </c>
      <c r="J42" s="10">
        <f t="shared" si="3"/>
        <v>0.96604429932623859</v>
      </c>
      <c r="K42" s="8"/>
      <c r="L42" s="4">
        <f t="shared" si="4"/>
        <v>-434.68999999999869</v>
      </c>
      <c r="M42" s="10">
        <f t="shared" si="5"/>
        <v>0.97732306944298086</v>
      </c>
      <c r="N42" s="23"/>
    </row>
    <row r="43" spans="1:14" ht="72" customHeight="1" x14ac:dyDescent="0.2">
      <c r="A43" s="12">
        <v>11</v>
      </c>
      <c r="B43" s="12">
        <v>2</v>
      </c>
      <c r="C43" s="13" t="s">
        <v>41</v>
      </c>
      <c r="D43" s="5">
        <v>48966.42</v>
      </c>
      <c r="E43" s="5">
        <v>41786.06</v>
      </c>
      <c r="F43" s="5">
        <v>41582.1</v>
      </c>
      <c r="G43" s="4">
        <f t="shared" si="0"/>
        <v>-7180.3600000000006</v>
      </c>
      <c r="H43" s="10">
        <f t="shared" si="1"/>
        <v>0.85336154858778723</v>
      </c>
      <c r="I43" s="4">
        <f t="shared" si="2"/>
        <v>-7384.32</v>
      </c>
      <c r="J43" s="10">
        <f t="shared" si="3"/>
        <v>0.84919624510021352</v>
      </c>
      <c r="K43" s="8" t="s">
        <v>71</v>
      </c>
      <c r="L43" s="4">
        <f t="shared" si="4"/>
        <v>-203.95999999999913</v>
      </c>
      <c r="M43" s="10">
        <f t="shared" si="5"/>
        <v>0.99511894636632414</v>
      </c>
      <c r="N43" s="8"/>
    </row>
    <row r="44" spans="1:14" ht="81.75" customHeight="1" x14ac:dyDescent="0.2">
      <c r="A44" s="12">
        <v>11</v>
      </c>
      <c r="B44" s="12">
        <v>3</v>
      </c>
      <c r="C44" s="13" t="s">
        <v>60</v>
      </c>
      <c r="D44" s="5">
        <v>8115.93</v>
      </c>
      <c r="E44" s="5">
        <v>1477.8</v>
      </c>
      <c r="F44" s="5">
        <v>1477.8</v>
      </c>
      <c r="G44" s="4">
        <f t="shared" si="0"/>
        <v>-6638.13</v>
      </c>
      <c r="H44" s="10">
        <f t="shared" si="1"/>
        <v>0.18208634130654155</v>
      </c>
      <c r="I44" s="4">
        <f t="shared" si="2"/>
        <v>-6638.13</v>
      </c>
      <c r="J44" s="10">
        <f t="shared" si="3"/>
        <v>0.18208634130654155</v>
      </c>
      <c r="K44" s="8" t="s">
        <v>70</v>
      </c>
      <c r="L44" s="4">
        <f t="shared" si="4"/>
        <v>0</v>
      </c>
      <c r="M44" s="10">
        <f t="shared" si="5"/>
        <v>1</v>
      </c>
      <c r="N44" s="8"/>
    </row>
    <row r="45" spans="1:14" ht="51" x14ac:dyDescent="0.2">
      <c r="A45" s="12">
        <v>11</v>
      </c>
      <c r="B45" s="12">
        <v>5</v>
      </c>
      <c r="C45" s="13" t="s">
        <v>42</v>
      </c>
      <c r="D45" s="5">
        <v>3294.07</v>
      </c>
      <c r="E45" s="5">
        <v>3695.18</v>
      </c>
      <c r="F45" s="5">
        <v>3683.57</v>
      </c>
      <c r="G45" s="4">
        <f t="shared" si="0"/>
        <v>401.10999999999967</v>
      </c>
      <c r="H45" s="10">
        <f t="shared" si="1"/>
        <v>1.12176729699126</v>
      </c>
      <c r="I45" s="4">
        <f t="shared" si="2"/>
        <v>389.5</v>
      </c>
      <c r="J45" s="10">
        <f t="shared" si="3"/>
        <v>1.1182427817259499</v>
      </c>
      <c r="K45" s="6" t="s">
        <v>62</v>
      </c>
      <c r="L45" s="4">
        <f t="shared" si="4"/>
        <v>-11.609999999999673</v>
      </c>
      <c r="M45" s="10">
        <f t="shared" si="5"/>
        <v>0.99685806916036579</v>
      </c>
      <c r="N45" s="21"/>
    </row>
    <row r="46" spans="1:14" s="38" customFormat="1" ht="25.5" customHeight="1" x14ac:dyDescent="0.2">
      <c r="A46" s="18"/>
      <c r="B46" s="18"/>
      <c r="C46" s="2" t="s">
        <v>43</v>
      </c>
      <c r="D46" s="3">
        <f>D7+D15+D17+D22+D26+D28+D34+D37+D41</f>
        <v>2229945.1300000004</v>
      </c>
      <c r="E46" s="3">
        <f t="shared" ref="E46:I46" si="14">E7+E15+E17+E22+E26+E28+E34+E37+E41</f>
        <v>2894051.61</v>
      </c>
      <c r="F46" s="3">
        <f t="shared" si="14"/>
        <v>2762000.6</v>
      </c>
      <c r="G46" s="3">
        <f t="shared" si="0"/>
        <v>664106.47999999952</v>
      </c>
      <c r="H46" s="11">
        <f t="shared" si="1"/>
        <v>1.2978129242130723</v>
      </c>
      <c r="I46" s="3">
        <f t="shared" si="14"/>
        <v>532055.46999999986</v>
      </c>
      <c r="J46" s="11">
        <f t="shared" si="3"/>
        <v>1.2385957676007928</v>
      </c>
      <c r="K46" s="3"/>
      <c r="L46" s="3">
        <f>F46-E46</f>
        <v>-132051.00999999978</v>
      </c>
      <c r="M46" s="11">
        <f t="shared" si="5"/>
        <v>0.95437157736105482</v>
      </c>
      <c r="N46" s="3"/>
    </row>
    <row r="48" spans="1:14" x14ac:dyDescent="0.2">
      <c r="D48" s="40"/>
      <c r="E48" s="40"/>
      <c r="G48" s="40"/>
      <c r="H48" s="9"/>
      <c r="I48" s="9"/>
      <c r="J48" s="9"/>
      <c r="K48" s="9"/>
      <c r="L48" s="40"/>
      <c r="M48" s="9"/>
    </row>
    <row r="49" spans="7:13" x14ac:dyDescent="0.2">
      <c r="G49" s="19"/>
      <c r="H49" s="19"/>
      <c r="I49" s="19"/>
      <c r="J49" s="19"/>
      <c r="K49" s="19"/>
      <c r="L49" s="19"/>
      <c r="M49" s="19"/>
    </row>
  </sheetData>
  <autoFilter ref="A6:O46"/>
  <mergeCells count="12">
    <mergeCell ref="A5:A6"/>
    <mergeCell ref="B5:B6"/>
    <mergeCell ref="C2:N2"/>
    <mergeCell ref="L5:M5"/>
    <mergeCell ref="C5:C6"/>
    <mergeCell ref="F5:F6"/>
    <mergeCell ref="D5:D6"/>
    <mergeCell ref="E5:E6"/>
    <mergeCell ref="G5:H5"/>
    <mergeCell ref="N5:N6"/>
    <mergeCell ref="I5:J5"/>
    <mergeCell ref="K5:K6"/>
  </mergeCells>
  <pageMargins left="0.15748031496062992" right="0" top="0.23622047244094491" bottom="0.55118110236220474" header="0.31496062992125984" footer="0.15748031496062992"/>
  <pageSetup paperSize="9" scale="58" fitToHeight="0" orientation="landscape" verticalDpi="0" r:id="rId1"/>
  <headerFoot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Рудакова</dc:creator>
  <cp:lastModifiedBy>Марина Противень</cp:lastModifiedBy>
  <cp:lastPrinted>2024-03-22T11:13:40Z</cp:lastPrinted>
  <dcterms:created xsi:type="dcterms:W3CDTF">2017-10-26T07:18:39Z</dcterms:created>
  <dcterms:modified xsi:type="dcterms:W3CDTF">2024-03-22T11:13:41Z</dcterms:modified>
</cp:coreProperties>
</file>