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Q:\РЕШЕНИЯ СОВЕТА МР-она и ОКРУГА\РЕШЕНИЯ СОВЕТА ГО 2023 год\ПРОЕКТ РЕШЕНИЯ О БЮДЖЕТЕ НА 2024-2026 ГОДЫ\Документы и материалы к проекту бюджета\"/>
    </mc:Choice>
  </mc:AlternateContent>
  <bookViews>
    <workbookView xWindow="0" yWindow="0" windowWidth="28800" windowHeight="12345"/>
  </bookViews>
  <sheets>
    <sheet name="Лист1" sheetId="1" r:id="rId1"/>
  </sheets>
  <definedNames>
    <definedName name="_ftn1" localSheetId="0">Лист1!$A$14</definedName>
    <definedName name="_ftnref1" localSheetId="0">Лист1!$I$3</definedName>
    <definedName name="_ftnref2" localSheetId="0">Лист1!$J$7</definedName>
    <definedName name="_ftnref3" localSheetId="0">Лист1!$J$9</definedName>
    <definedName name="_ftnref4" localSheetId="0">Лист1!$J$12</definedName>
    <definedName name="_xlnm._FilterDatabase" localSheetId="0" hidden="1">Лист1!$A$6:$J$39</definedName>
  </definedNames>
  <calcPr calcId="162913"/>
</workbook>
</file>

<file path=xl/calcChain.xml><?xml version="1.0" encoding="utf-8"?>
<calcChain xmlns="http://schemas.openxmlformats.org/spreadsheetml/2006/main">
  <c r="B37" i="1" l="1"/>
  <c r="G36" i="1" l="1"/>
  <c r="G32" i="1"/>
  <c r="I32" i="1"/>
  <c r="C29" i="1" l="1"/>
  <c r="B26" i="1" l="1"/>
  <c r="G24" i="1"/>
  <c r="I24" i="1"/>
  <c r="G23" i="1"/>
  <c r="I23" i="1"/>
  <c r="C26" i="1" l="1"/>
  <c r="C37" i="1"/>
  <c r="C39" i="1" l="1"/>
  <c r="G34" i="1" l="1"/>
  <c r="H34" i="1"/>
  <c r="G35" i="1"/>
  <c r="G33" i="1"/>
  <c r="G31" i="1"/>
  <c r="G30" i="1"/>
  <c r="G29" i="1"/>
  <c r="G28" i="1"/>
  <c r="F37" i="1" l="1"/>
  <c r="E37" i="1"/>
  <c r="D37" i="1"/>
  <c r="J36" i="1"/>
  <c r="I36" i="1"/>
  <c r="I35" i="1"/>
  <c r="H35" i="1"/>
  <c r="J34" i="1"/>
  <c r="I34" i="1"/>
  <c r="I33" i="1"/>
  <c r="H33" i="1"/>
  <c r="J31" i="1"/>
  <c r="I31" i="1"/>
  <c r="H31" i="1"/>
  <c r="I30" i="1"/>
  <c r="J29" i="1"/>
  <c r="I29" i="1"/>
  <c r="H29" i="1"/>
  <c r="J28" i="1"/>
  <c r="I28" i="1"/>
  <c r="H28" i="1"/>
  <c r="F26" i="1"/>
  <c r="E26" i="1"/>
  <c r="D26" i="1"/>
  <c r="I25" i="1"/>
  <c r="G25" i="1"/>
  <c r="J22" i="1"/>
  <c r="I22" i="1"/>
  <c r="H22" i="1"/>
  <c r="G22" i="1"/>
  <c r="J21" i="1"/>
  <c r="I21" i="1"/>
  <c r="H21" i="1"/>
  <c r="G21" i="1"/>
  <c r="I20" i="1"/>
  <c r="G20" i="1"/>
  <c r="J19" i="1"/>
  <c r="I19" i="1"/>
  <c r="H19" i="1"/>
  <c r="G19" i="1"/>
  <c r="J18" i="1"/>
  <c r="I18" i="1"/>
  <c r="H18" i="1"/>
  <c r="G18" i="1"/>
  <c r="J17" i="1"/>
  <c r="I17" i="1"/>
  <c r="H17" i="1"/>
  <c r="G17" i="1"/>
  <c r="J16" i="1"/>
  <c r="I16" i="1"/>
  <c r="H16" i="1"/>
  <c r="G16" i="1"/>
  <c r="J15" i="1"/>
  <c r="I15" i="1"/>
  <c r="H15" i="1"/>
  <c r="G15" i="1"/>
  <c r="J14" i="1"/>
  <c r="I14" i="1"/>
  <c r="H14" i="1"/>
  <c r="G14" i="1"/>
  <c r="J13" i="1"/>
  <c r="I13" i="1"/>
  <c r="H13" i="1"/>
  <c r="G13" i="1"/>
  <c r="J12" i="1"/>
  <c r="I12" i="1"/>
  <c r="H12" i="1"/>
  <c r="G12" i="1"/>
  <c r="J11" i="1"/>
  <c r="I11" i="1"/>
  <c r="H11" i="1"/>
  <c r="G11" i="1"/>
  <c r="J10" i="1"/>
  <c r="I10" i="1"/>
  <c r="H10" i="1"/>
  <c r="G10" i="1"/>
  <c r="J9" i="1"/>
  <c r="I9" i="1"/>
  <c r="H9" i="1"/>
  <c r="G9" i="1"/>
  <c r="I8" i="1"/>
  <c r="H8" i="1"/>
  <c r="G8" i="1"/>
  <c r="J7" i="1"/>
  <c r="I7" i="1"/>
  <c r="H7" i="1"/>
  <c r="G7" i="1"/>
  <c r="F39" i="1" l="1"/>
  <c r="E39" i="1"/>
  <c r="B39" i="1"/>
  <c r="H37" i="1"/>
  <c r="I26" i="1"/>
  <c r="H26" i="1"/>
  <c r="G37" i="1"/>
  <c r="G26" i="1"/>
  <c r="J37" i="1"/>
  <c r="J26" i="1"/>
  <c r="I37" i="1"/>
  <c r="D39" i="1"/>
  <c r="G39" i="1" l="1"/>
  <c r="H39" i="1"/>
  <c r="I39" i="1"/>
  <c r="J39" i="1"/>
</calcChain>
</file>

<file path=xl/sharedStrings.xml><?xml version="1.0" encoding="utf-8"?>
<sst xmlns="http://schemas.openxmlformats.org/spreadsheetml/2006/main" count="54" uniqueCount="51">
  <si>
    <t>Наименование</t>
  </si>
  <si>
    <t>2022 год (факт)</t>
  </si>
  <si>
    <t>2023 год (оценка)</t>
  </si>
  <si>
    <t>2024 год</t>
  </si>
  <si>
    <t xml:space="preserve">2025 год </t>
  </si>
  <si>
    <t>2026 год</t>
  </si>
  <si>
    <t>Отклонение 2024 год к 2022 году</t>
  </si>
  <si>
    <t>Отклонение 2024 год к 2023 году</t>
  </si>
  <si>
    <t>(+/-)</t>
  </si>
  <si>
    <t>%</t>
  </si>
  <si>
    <t>Итого</t>
  </si>
  <si>
    <t>Непрограммные расходы</t>
  </si>
  <si>
    <t>Условно утвержденные расходы</t>
  </si>
  <si>
    <t>ВСЕГО:</t>
  </si>
  <si>
    <t>(рублей)</t>
  </si>
  <si>
    <t>Муниципальная программа «Благоустройство населенных пунктов Новоалександровского района и улучшение условий проживания населения»</t>
  </si>
  <si>
    <t>Руководство и управление в сфере установленных функций органов  местного самоуправления</t>
  </si>
  <si>
    <t>Создание резервных фондов</t>
  </si>
  <si>
    <t>Мероприятия в области национальной безопасности и правоохранительной деятельности</t>
  </si>
  <si>
    <t>Проведение выборов</t>
  </si>
  <si>
    <t>Мероприятия в области социальной политики</t>
  </si>
  <si>
    <t>Мероприятия в области образования</t>
  </si>
  <si>
    <t>Реализация государственных функций, связанных с общегосударственным управлением</t>
  </si>
  <si>
    <t>Мероприятия в области национальной экономики</t>
  </si>
  <si>
    <t>Мероприятия в области жилищно-куммунального хозяйства</t>
  </si>
  <si>
    <t>в 9,5 раз</t>
  </si>
  <si>
    <t>в 120 раз</t>
  </si>
  <si>
    <t>в 97 раз</t>
  </si>
  <si>
    <t>в 10 раз</t>
  </si>
  <si>
    <t xml:space="preserve">Заместитель главы администрации -
начальник финансового управления
администрации Новоалександровского  
городского округа Ставропольского края                                                            </t>
  </si>
  <si>
    <t>_____________________</t>
  </si>
  <si>
    <t>И.В. Неровнов</t>
  </si>
  <si>
    <t xml:space="preserve">Муниципальная программа «Управление финансами Новоалександровского муниципального округа Ставропольского края» </t>
  </si>
  <si>
    <t xml:space="preserve">Муниципальная программа «Развитие малого и среднего предпринимательства, потребительского рынка и инвестиционной деятельности на территории Новоалександровского муниципального округа Ставропольского края» </t>
  </si>
  <si>
    <t xml:space="preserve">Муниципальная программа «Развитие культуры Новоалександровского муниципального округа Ставропольского края» </t>
  </si>
  <si>
    <t xml:space="preserve">Муниципальная программа «Реализация молодежной политики на территории Новоалександровского муниципального округа Ставропольского края» </t>
  </si>
  <si>
    <t xml:space="preserve">Муниципальная программа «Повышение роли физической культуры и спорта в Новоалександровском муниципальном округе Ставропольского края» </t>
  </si>
  <si>
    <t xml:space="preserve">Муниципальная программа «Развитие системы образования Новоалександровского муниципального округа Ставропольского края» </t>
  </si>
  <si>
    <t>Муниципальная программа  «Развитие систем коммунальной инфраструктуры, защита населения и территории от чрезвычайных ситуаций в Новоалександровском муниципальном округе Ставропольского края»</t>
  </si>
  <si>
    <t>Муниципальная программа  «Развитие дорожной сети, обеспечение безопасности дорожного движения и транспортное обслуживание населения в Новоалександровском муниципальном округе Ставропольского края»</t>
  </si>
  <si>
    <t>Муниципальная программа  «Развитие сельского хозяйства в Новоалександровском муниципальном округе Ставропольского края»</t>
  </si>
  <si>
    <t>Муниципальная программа  «Управление муниципальным имуществом Новоалександровского муниципального округа Ставропольского края»</t>
  </si>
  <si>
    <t>Муниципальная программа  «Социальная поддержка граждан в Новоалександровском муниципальном округе Ставропольского края»</t>
  </si>
  <si>
    <t>Муниципальная программа  «Профилактика правонарушений, обеспечение общественного порядка, профилактика наркомании, профилактика идеологии терроризма и экстремизма, а также минимизация и (или) ликвидация его проявлений, гармонизация межнациональных отношений на территории Новоалександровского муниципального округа Ставропольского края»</t>
  </si>
  <si>
    <t xml:space="preserve">Муниципальная программа  «Формирование современной городской среды на территории Новоалександровского муниципального округа Ставропольского края» </t>
  </si>
  <si>
    <t>Муниципальная программа  «Развитие муниципальной службы в Новоалександровском муниципальном округе Ставропольского края»</t>
  </si>
  <si>
    <t>Муниципальная программа  «Противодействие коррупции в Новоалександровском муниципальном округе Ставропольского края»</t>
  </si>
  <si>
    <t>Муниципальная программа  «Укрепление общественного здоровья на территории Новоалександровского муниципального округа»</t>
  </si>
  <si>
    <t>"Укрепление общественного здоровья на территории Новоалександровского муниципального округа Ставропольского края"</t>
  </si>
  <si>
    <t>Муниципальная программа "Развитие муниципального управления и снижения административных барьеров в Новоалександровском муниципальном округе Ставропольского края"</t>
  </si>
  <si>
    <t>Сведения о расходной части проекта бюджета Новоалександровского муниципального округа Ставропольского края на 2024 год и плановый период 2025 и 2026 годов                                                                                                                   в сравнении с ожидаемым исполнением за 2023 год (оценка текущего финансового года) и отчетом за 2022 год  (отчетный финансовый год) в разрезе муниципальных программ Новоалександровского муниципального округа Ставропольского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</si>
</sst>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[Red]\-#,##0.00;0.00"/>
  </numFmts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5D9F1"/>
        <bgColor rgb="FFC5D9F1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justify" vertical="top" wrapText="1"/>
    </xf>
    <xf numFmtId="4" fontId="3" fillId="3" borderId="1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 applyProtection="1">
      <alignment horizontal="right" vertical="top" wrapText="1"/>
    </xf>
    <xf numFmtId="2" fontId="4" fillId="3" borderId="1" xfId="0" applyNumberFormat="1" applyFont="1" applyFill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2" fontId="3" fillId="0" borderId="1" xfId="0" applyNumberFormat="1" applyFont="1" applyBorder="1" applyAlignment="1">
      <alignment vertical="top"/>
    </xf>
    <xf numFmtId="164" fontId="4" fillId="3" borderId="1" xfId="1" applyNumberFormat="1" applyFont="1" applyFill="1" applyBorder="1" applyAlignment="1" applyProtection="1">
      <alignment vertical="top"/>
      <protection hidden="1"/>
    </xf>
    <xf numFmtId="0" fontId="4" fillId="3" borderId="1" xfId="0" applyFont="1" applyFill="1" applyBorder="1" applyAlignment="1">
      <alignment horizontal="right" vertical="top"/>
    </xf>
    <xf numFmtId="4" fontId="5" fillId="4" borderId="1" xfId="0" applyNumberFormat="1" applyFont="1" applyFill="1" applyBorder="1" applyAlignment="1">
      <alignment horizontal="right" vertical="top" wrapText="1"/>
    </xf>
    <xf numFmtId="4" fontId="5" fillId="4" borderId="1" xfId="0" applyNumberFormat="1" applyFont="1" applyFill="1" applyBorder="1" applyAlignment="1">
      <alignment horizontal="right" vertical="top"/>
    </xf>
    <xf numFmtId="2" fontId="5" fillId="4" borderId="1" xfId="0" applyNumberFormat="1" applyFont="1" applyFill="1" applyBorder="1" applyAlignment="1">
      <alignment horizontal="right" vertical="top"/>
    </xf>
    <xf numFmtId="0" fontId="5" fillId="2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right" vertical="top"/>
    </xf>
    <xf numFmtId="4" fontId="4" fillId="5" borderId="1" xfId="0" applyNumberFormat="1" applyFont="1" applyFill="1" applyBorder="1" applyAlignment="1">
      <alignment horizontal="right" vertical="top"/>
    </xf>
    <xf numFmtId="2" fontId="4" fillId="5" borderId="1" xfId="0" applyNumberFormat="1" applyFont="1" applyFill="1" applyBorder="1" applyAlignment="1">
      <alignment horizontal="right" vertical="top"/>
    </xf>
    <xf numFmtId="0" fontId="5" fillId="5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right" vertical="top"/>
    </xf>
    <xf numFmtId="2" fontId="3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4" fontId="4" fillId="4" borderId="1" xfId="0" applyNumberFormat="1" applyFont="1" applyFill="1" applyBorder="1" applyAlignment="1">
      <alignment horizontal="right" vertical="top"/>
    </xf>
    <xf numFmtId="2" fontId="4" fillId="4" borderId="1" xfId="0" applyNumberFormat="1" applyFont="1" applyFill="1" applyBorder="1" applyAlignment="1">
      <alignment horizontal="right" vertical="top"/>
    </xf>
    <xf numFmtId="4" fontId="3" fillId="4" borderId="1" xfId="0" applyNumberFormat="1" applyFont="1" applyFill="1" applyBorder="1" applyAlignment="1">
      <alignment horizontal="right" vertical="top"/>
    </xf>
    <xf numFmtId="2" fontId="3" fillId="4" borderId="1" xfId="0" applyNumberFormat="1" applyFont="1" applyFill="1" applyBorder="1" applyAlignment="1">
      <alignment horizontal="right"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" fontId="5" fillId="6" borderId="1" xfId="0" applyNumberFormat="1" applyFont="1" applyFill="1" applyBorder="1" applyAlignment="1">
      <alignment horizontal="right" vertical="top"/>
    </xf>
    <xf numFmtId="2" fontId="5" fillId="6" borderId="1" xfId="0" applyNumberFormat="1" applyFont="1" applyFill="1" applyBorder="1" applyAlignment="1">
      <alignment horizontal="right" vertical="top"/>
    </xf>
    <xf numFmtId="4" fontId="6" fillId="6" borderId="1" xfId="0" applyNumberFormat="1" applyFont="1" applyFill="1" applyBorder="1" applyAlignment="1">
      <alignment horizontal="right" vertical="top"/>
    </xf>
    <xf numFmtId="2" fontId="6" fillId="6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 wrapText="1"/>
    </xf>
    <xf numFmtId="0" fontId="8" fillId="0" borderId="0" xfId="0" applyFont="1"/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2" fontId="8" fillId="0" borderId="0" xfId="0" applyNumberFormat="1" applyFont="1"/>
    <xf numFmtId="0" fontId="4" fillId="7" borderId="1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8" fillId="0" borderId="0" xfId="0" applyNumberFormat="1" applyFont="1"/>
    <xf numFmtId="0" fontId="4" fillId="0" borderId="0" xfId="0" applyFont="1" applyAlignment="1">
      <alignment wrapText="1"/>
    </xf>
    <xf numFmtId="0" fontId="4" fillId="0" borderId="0" xfId="0" applyFont="1"/>
    <xf numFmtId="0" fontId="5" fillId="0" borderId="1" xfId="0" applyFont="1" applyBorder="1" applyAlignment="1">
      <alignment horizontal="justify" vertical="top" wrapText="1"/>
    </xf>
    <xf numFmtId="0" fontId="9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tabSelected="1" workbookViewId="0">
      <selection sqref="A1:J1"/>
    </sheetView>
  </sheetViews>
  <sheetFormatPr defaultRowHeight="15.75" x14ac:dyDescent="0.25"/>
  <cols>
    <col min="1" max="1" width="50.42578125" style="37" customWidth="1"/>
    <col min="2" max="3" width="18.42578125" style="37" customWidth="1"/>
    <col min="4" max="4" width="19.85546875" style="37" customWidth="1"/>
    <col min="5" max="5" width="19" style="37" customWidth="1"/>
    <col min="6" max="6" width="17.85546875" style="37" customWidth="1"/>
    <col min="7" max="7" width="18.28515625" style="37" customWidth="1"/>
    <col min="8" max="8" width="11" style="37" customWidth="1"/>
    <col min="9" max="9" width="17.28515625" style="37" customWidth="1"/>
    <col min="10" max="10" width="10.5703125" style="37" bestFit="1" customWidth="1"/>
    <col min="11" max="11" width="9.140625" style="37"/>
    <col min="12" max="12" width="19.5703125" style="37" customWidth="1"/>
    <col min="13" max="13" width="9.140625" style="37"/>
    <col min="14" max="14" width="10.5703125" style="37" bestFit="1" customWidth="1"/>
    <col min="15" max="16384" width="9.140625" style="37"/>
  </cols>
  <sheetData>
    <row r="1" spans="1:14" ht="53.25" customHeight="1" x14ac:dyDescent="0.25">
      <c r="A1" s="49" t="s">
        <v>50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x14ac:dyDescent="0.25">
      <c r="I2" s="1" t="s">
        <v>14</v>
      </c>
    </row>
    <row r="3" spans="1:14" x14ac:dyDescent="0.25">
      <c r="A3" s="50" t="s">
        <v>0</v>
      </c>
      <c r="B3" s="50" t="s">
        <v>1</v>
      </c>
      <c r="C3" s="50" t="s">
        <v>2</v>
      </c>
      <c r="D3" s="50" t="s">
        <v>3</v>
      </c>
      <c r="E3" s="50" t="s">
        <v>4</v>
      </c>
      <c r="F3" s="50" t="s">
        <v>5</v>
      </c>
      <c r="G3" s="50" t="s">
        <v>6</v>
      </c>
      <c r="H3" s="50"/>
      <c r="I3" s="50" t="s">
        <v>7</v>
      </c>
      <c r="J3" s="50"/>
    </row>
    <row r="4" spans="1:14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</row>
    <row r="5" spans="1:14" x14ac:dyDescent="0.25">
      <c r="A5" s="50"/>
      <c r="B5" s="50"/>
      <c r="C5" s="50"/>
      <c r="D5" s="50"/>
      <c r="E5" s="50"/>
      <c r="F5" s="50"/>
      <c r="G5" s="2" t="s">
        <v>8</v>
      </c>
      <c r="H5" s="2" t="s">
        <v>9</v>
      </c>
      <c r="I5" s="2" t="s">
        <v>8</v>
      </c>
      <c r="J5" s="2" t="s">
        <v>9</v>
      </c>
    </row>
    <row r="6" spans="1:14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4" ht="47.25" x14ac:dyDescent="0.25">
      <c r="A7" s="38" t="s">
        <v>32</v>
      </c>
      <c r="B7" s="5">
        <v>47253059.869999997</v>
      </c>
      <c r="C7" s="6">
        <v>50456425.399999999</v>
      </c>
      <c r="D7" s="7">
        <v>52794280.329999998</v>
      </c>
      <c r="E7" s="7">
        <v>52799215.990000002</v>
      </c>
      <c r="F7" s="7">
        <v>52950707.909999996</v>
      </c>
      <c r="G7" s="6">
        <f t="shared" ref="G7:G39" si="0">D7-B7</f>
        <v>5541220.4600000009</v>
      </c>
      <c r="H7" s="8">
        <f t="shared" ref="H7:H39" si="1">D7/B7*100</f>
        <v>111.72669129839359</v>
      </c>
      <c r="I7" s="9">
        <f t="shared" ref="I7:I26" si="2">D7-C7</f>
        <v>2337854.9299999997</v>
      </c>
      <c r="J7" s="10">
        <f t="shared" ref="J7:J22" si="3">D7/C7*100</f>
        <v>104.63341370591822</v>
      </c>
    </row>
    <row r="8" spans="1:14" ht="94.5" x14ac:dyDescent="0.25">
      <c r="A8" s="39" t="s">
        <v>33</v>
      </c>
      <c r="B8" s="11">
        <v>878000</v>
      </c>
      <c r="C8" s="35">
        <v>86870</v>
      </c>
      <c r="D8" s="7">
        <v>830000</v>
      </c>
      <c r="E8" s="7">
        <v>830000</v>
      </c>
      <c r="F8" s="7">
        <v>830000</v>
      </c>
      <c r="G8" s="6">
        <f t="shared" si="0"/>
        <v>-48000</v>
      </c>
      <c r="H8" s="8">
        <f t="shared" si="1"/>
        <v>94.533029612756266</v>
      </c>
      <c r="I8" s="9">
        <f t="shared" si="2"/>
        <v>743130</v>
      </c>
      <c r="J8" s="23" t="s">
        <v>25</v>
      </c>
    </row>
    <row r="9" spans="1:14" ht="47.25" x14ac:dyDescent="0.25">
      <c r="A9" s="39" t="s">
        <v>34</v>
      </c>
      <c r="B9" s="11">
        <v>221782746.90000001</v>
      </c>
      <c r="C9" s="6">
        <v>209228387.5</v>
      </c>
      <c r="D9" s="7">
        <v>216682406.30000001</v>
      </c>
      <c r="E9" s="7">
        <v>216779621.25</v>
      </c>
      <c r="F9" s="7">
        <v>218108854.88999999</v>
      </c>
      <c r="G9" s="6">
        <f t="shared" si="0"/>
        <v>-5100340.599999994</v>
      </c>
      <c r="H9" s="8">
        <f t="shared" si="1"/>
        <v>97.700298751237085</v>
      </c>
      <c r="I9" s="9">
        <f t="shared" si="2"/>
        <v>7454018.8000000119</v>
      </c>
      <c r="J9" s="10">
        <f t="shared" si="3"/>
        <v>103.56262306901351</v>
      </c>
      <c r="N9" s="40"/>
    </row>
    <row r="10" spans="1:14" ht="63" x14ac:dyDescent="0.25">
      <c r="A10" s="39" t="s">
        <v>35</v>
      </c>
      <c r="B10" s="11">
        <v>3579095.52</v>
      </c>
      <c r="C10" s="6">
        <v>3800303.25</v>
      </c>
      <c r="D10" s="7">
        <v>4169661.9</v>
      </c>
      <c r="E10" s="7">
        <v>3855651.9</v>
      </c>
      <c r="F10" s="7">
        <v>3855651.9</v>
      </c>
      <c r="G10" s="6">
        <f t="shared" si="0"/>
        <v>590566.37999999989</v>
      </c>
      <c r="H10" s="8">
        <f t="shared" si="1"/>
        <v>116.50043640075857</v>
      </c>
      <c r="I10" s="9">
        <f t="shared" si="2"/>
        <v>369358.64999999991</v>
      </c>
      <c r="J10" s="10">
        <f t="shared" si="3"/>
        <v>109.71918885683662</v>
      </c>
    </row>
    <row r="11" spans="1:14" ht="63" x14ac:dyDescent="0.25">
      <c r="A11" s="39" t="s">
        <v>36</v>
      </c>
      <c r="B11" s="11">
        <v>62816581.100000001</v>
      </c>
      <c r="C11" s="6">
        <v>69615823.359999999</v>
      </c>
      <c r="D11" s="7">
        <v>62539329.649999999</v>
      </c>
      <c r="E11" s="7">
        <v>63408665.659999996</v>
      </c>
      <c r="F11" s="7">
        <v>64376828.630000003</v>
      </c>
      <c r="G11" s="6">
        <f t="shared" si="0"/>
        <v>-277251.45000000298</v>
      </c>
      <c r="H11" s="8">
        <f t="shared" si="1"/>
        <v>99.558633333516454</v>
      </c>
      <c r="I11" s="9">
        <f t="shared" si="2"/>
        <v>-7076493.7100000009</v>
      </c>
      <c r="J11" s="10">
        <f t="shared" si="3"/>
        <v>89.834934978207798</v>
      </c>
    </row>
    <row r="12" spans="1:14" ht="47.25" x14ac:dyDescent="0.25">
      <c r="A12" s="39" t="s">
        <v>37</v>
      </c>
      <c r="B12" s="11">
        <v>910824604.54999995</v>
      </c>
      <c r="C12" s="6">
        <v>982323228.01999998</v>
      </c>
      <c r="D12" s="7">
        <v>997019169.05999994</v>
      </c>
      <c r="E12" s="7">
        <v>996164471.24000001</v>
      </c>
      <c r="F12" s="7">
        <v>1008352816.13</v>
      </c>
      <c r="G12" s="6">
        <f t="shared" si="0"/>
        <v>86194564.50999999</v>
      </c>
      <c r="H12" s="8">
        <f t="shared" si="1"/>
        <v>109.46335486321048</v>
      </c>
      <c r="I12" s="9">
        <f t="shared" si="2"/>
        <v>14695941.039999962</v>
      </c>
      <c r="J12" s="10">
        <f t="shared" si="3"/>
        <v>101.49603924867191</v>
      </c>
    </row>
    <row r="13" spans="1:14" ht="78.75" x14ac:dyDescent="0.25">
      <c r="A13" s="39" t="s">
        <v>38</v>
      </c>
      <c r="B13" s="11">
        <v>21132422.530000001</v>
      </c>
      <c r="C13" s="6">
        <v>11252616.960000001</v>
      </c>
      <c r="D13" s="7">
        <v>19541815.91</v>
      </c>
      <c r="E13" s="7">
        <v>17564441.079999998</v>
      </c>
      <c r="F13" s="7">
        <v>17593041.32</v>
      </c>
      <c r="G13" s="6">
        <f t="shared" si="0"/>
        <v>-1590606.620000001</v>
      </c>
      <c r="H13" s="8">
        <f t="shared" si="1"/>
        <v>92.473145860386126</v>
      </c>
      <c r="I13" s="9">
        <f t="shared" si="2"/>
        <v>8289198.9499999993</v>
      </c>
      <c r="J13" s="10">
        <f t="shared" si="3"/>
        <v>173.66463267581088</v>
      </c>
    </row>
    <row r="14" spans="1:14" ht="94.5" x14ac:dyDescent="0.25">
      <c r="A14" s="39" t="s">
        <v>39</v>
      </c>
      <c r="B14" s="11">
        <v>232719176.41999999</v>
      </c>
      <c r="C14" s="6">
        <v>712229494.29999995</v>
      </c>
      <c r="D14" s="7">
        <v>48356464.289999999</v>
      </c>
      <c r="E14" s="7">
        <v>41910808.759999998</v>
      </c>
      <c r="F14" s="7">
        <v>42980808.759999998</v>
      </c>
      <c r="G14" s="6">
        <f t="shared" si="0"/>
        <v>-184362712.13</v>
      </c>
      <c r="H14" s="8">
        <f t="shared" si="1"/>
        <v>20.778891122718939</v>
      </c>
      <c r="I14" s="9">
        <f t="shared" si="2"/>
        <v>-663873030.00999999</v>
      </c>
      <c r="J14" s="10">
        <f t="shared" si="3"/>
        <v>6.7894498440458655</v>
      </c>
    </row>
    <row r="15" spans="1:14" ht="47.25" x14ac:dyDescent="0.25">
      <c r="A15" s="39" t="s">
        <v>40</v>
      </c>
      <c r="B15" s="11">
        <v>2780491.24</v>
      </c>
      <c r="C15" s="6">
        <v>2891516.15</v>
      </c>
      <c r="D15" s="7">
        <v>3032085.24</v>
      </c>
      <c r="E15" s="7">
        <v>3032085.24</v>
      </c>
      <c r="F15" s="7">
        <v>3032085.24</v>
      </c>
      <c r="G15" s="6">
        <f t="shared" si="0"/>
        <v>251594</v>
      </c>
      <c r="H15" s="8">
        <f t="shared" si="1"/>
        <v>109.0485449614292</v>
      </c>
      <c r="I15" s="9">
        <f t="shared" si="2"/>
        <v>140569.09000000032</v>
      </c>
      <c r="J15" s="10">
        <f t="shared" si="3"/>
        <v>104.86143195153865</v>
      </c>
    </row>
    <row r="16" spans="1:14" ht="63" x14ac:dyDescent="0.25">
      <c r="A16" s="39" t="s">
        <v>41</v>
      </c>
      <c r="B16" s="11">
        <v>17072605.129999999</v>
      </c>
      <c r="C16" s="6">
        <v>14409053.949999999</v>
      </c>
      <c r="D16" s="7">
        <v>14348397.390000001</v>
      </c>
      <c r="E16" s="7">
        <v>14442738.640000001</v>
      </c>
      <c r="F16" s="7">
        <v>14547108.359999999</v>
      </c>
      <c r="G16" s="6">
        <f t="shared" si="0"/>
        <v>-2724207.7399999984</v>
      </c>
      <c r="H16" s="8">
        <f t="shared" si="1"/>
        <v>84.043397482361854</v>
      </c>
      <c r="I16" s="9">
        <f t="shared" si="2"/>
        <v>-60656.559999998659</v>
      </c>
      <c r="J16" s="10">
        <f t="shared" si="3"/>
        <v>99.579038566928261</v>
      </c>
    </row>
    <row r="17" spans="1:10" ht="47.25" x14ac:dyDescent="0.25">
      <c r="A17" s="39" t="s">
        <v>42</v>
      </c>
      <c r="B17" s="11">
        <v>652103416.65999997</v>
      </c>
      <c r="C17" s="6">
        <v>442854311.25</v>
      </c>
      <c r="D17" s="7">
        <v>296053343.63999999</v>
      </c>
      <c r="E17" s="7">
        <v>270181589.80000001</v>
      </c>
      <c r="F17" s="7">
        <v>255353870.00999999</v>
      </c>
      <c r="G17" s="6">
        <f t="shared" si="0"/>
        <v>-356050073.01999998</v>
      </c>
      <c r="H17" s="8">
        <f t="shared" si="1"/>
        <v>45.399753486395113</v>
      </c>
      <c r="I17" s="9">
        <f t="shared" si="2"/>
        <v>-146800967.61000001</v>
      </c>
      <c r="J17" s="10">
        <f t="shared" si="3"/>
        <v>66.851182458709786</v>
      </c>
    </row>
    <row r="18" spans="1:10" ht="141.75" x14ac:dyDescent="0.25">
      <c r="A18" s="39" t="s">
        <v>43</v>
      </c>
      <c r="B18" s="11">
        <v>19069808.920000002</v>
      </c>
      <c r="C18" s="6">
        <v>16595144.119999999</v>
      </c>
      <c r="D18" s="7">
        <v>18701618.800000001</v>
      </c>
      <c r="E18" s="7">
        <v>18701618.800000001</v>
      </c>
      <c r="F18" s="7">
        <v>18701618.800000001</v>
      </c>
      <c r="G18" s="6">
        <f t="shared" si="0"/>
        <v>-368190.12000000104</v>
      </c>
      <c r="H18" s="8">
        <f t="shared" si="1"/>
        <v>98.069251131227375</v>
      </c>
      <c r="I18" s="9">
        <f t="shared" si="2"/>
        <v>2106474.6800000016</v>
      </c>
      <c r="J18" s="10">
        <f t="shared" si="3"/>
        <v>112.69331959257489</v>
      </c>
    </row>
    <row r="19" spans="1:10" ht="63" x14ac:dyDescent="0.25">
      <c r="A19" s="39" t="s">
        <v>15</v>
      </c>
      <c r="B19" s="11">
        <v>88774950.019999996</v>
      </c>
      <c r="C19" s="6">
        <v>110603962.12</v>
      </c>
      <c r="D19" s="7">
        <v>114300708.72</v>
      </c>
      <c r="E19" s="7">
        <v>74735353.989999995</v>
      </c>
      <c r="F19" s="7">
        <v>52952438.18</v>
      </c>
      <c r="G19" s="6">
        <f t="shared" si="0"/>
        <v>25525758.700000003</v>
      </c>
      <c r="H19" s="8">
        <f t="shared" si="1"/>
        <v>128.75333491514144</v>
      </c>
      <c r="I19" s="9">
        <f t="shared" si="2"/>
        <v>3696746.599999994</v>
      </c>
      <c r="J19" s="10">
        <f t="shared" si="3"/>
        <v>103.34232746200284</v>
      </c>
    </row>
    <row r="20" spans="1:10" ht="63" x14ac:dyDescent="0.25">
      <c r="A20" s="39" t="s">
        <v>44</v>
      </c>
      <c r="B20" s="11">
        <v>197100</v>
      </c>
      <c r="C20" s="6">
        <v>244800</v>
      </c>
      <c r="D20" s="7">
        <v>23673846</v>
      </c>
      <c r="E20" s="7">
        <v>0</v>
      </c>
      <c r="F20" s="7">
        <v>0</v>
      </c>
      <c r="G20" s="6">
        <f t="shared" si="0"/>
        <v>23476746</v>
      </c>
      <c r="H20" s="8" t="s">
        <v>26</v>
      </c>
      <c r="I20" s="9">
        <f t="shared" si="2"/>
        <v>23429046</v>
      </c>
      <c r="J20" s="23" t="s">
        <v>27</v>
      </c>
    </row>
    <row r="21" spans="1:10" ht="47.25" x14ac:dyDescent="0.25">
      <c r="A21" s="39" t="s">
        <v>45</v>
      </c>
      <c r="B21" s="11">
        <v>520465</v>
      </c>
      <c r="C21" s="6">
        <v>534821</v>
      </c>
      <c r="D21" s="7">
        <v>534000</v>
      </c>
      <c r="E21" s="7">
        <v>534000</v>
      </c>
      <c r="F21" s="7">
        <v>534000</v>
      </c>
      <c r="G21" s="6">
        <f t="shared" si="0"/>
        <v>13535</v>
      </c>
      <c r="H21" s="8">
        <f t="shared" si="1"/>
        <v>102.60055911540643</v>
      </c>
      <c r="I21" s="9">
        <f t="shared" si="2"/>
        <v>-821</v>
      </c>
      <c r="J21" s="10">
        <f t="shared" si="3"/>
        <v>99.846490695017593</v>
      </c>
    </row>
    <row r="22" spans="1:10" ht="47.25" x14ac:dyDescent="0.25">
      <c r="A22" s="39" t="s">
        <v>46</v>
      </c>
      <c r="B22" s="11">
        <v>970720.2</v>
      </c>
      <c r="C22" s="6">
        <v>1060660</v>
      </c>
      <c r="D22" s="7">
        <v>1172000</v>
      </c>
      <c r="E22" s="7">
        <v>1172000</v>
      </c>
      <c r="F22" s="7">
        <v>1172000</v>
      </c>
      <c r="G22" s="6">
        <f t="shared" si="0"/>
        <v>201279.80000000005</v>
      </c>
      <c r="H22" s="8">
        <f t="shared" si="1"/>
        <v>120.73509956834113</v>
      </c>
      <c r="I22" s="9">
        <f t="shared" si="2"/>
        <v>111340</v>
      </c>
      <c r="J22" s="10">
        <f t="shared" si="3"/>
        <v>110.49723756906079</v>
      </c>
    </row>
    <row r="23" spans="1:10" ht="47.25" x14ac:dyDescent="0.25">
      <c r="A23" s="41" t="s">
        <v>47</v>
      </c>
      <c r="B23" s="11">
        <v>0</v>
      </c>
      <c r="C23" s="6">
        <v>0</v>
      </c>
      <c r="D23" s="7">
        <v>0</v>
      </c>
      <c r="E23" s="7">
        <v>0</v>
      </c>
      <c r="F23" s="7">
        <v>0</v>
      </c>
      <c r="G23" s="6">
        <f t="shared" si="0"/>
        <v>0</v>
      </c>
      <c r="H23" s="8">
        <v>0</v>
      </c>
      <c r="I23" s="9">
        <f t="shared" si="2"/>
        <v>0</v>
      </c>
      <c r="J23" s="10">
        <v>0</v>
      </c>
    </row>
    <row r="24" spans="1:10" ht="47.25" x14ac:dyDescent="0.25">
      <c r="A24" s="39" t="s">
        <v>48</v>
      </c>
      <c r="B24" s="11">
        <v>0</v>
      </c>
      <c r="C24" s="6">
        <v>0</v>
      </c>
      <c r="D24" s="7">
        <v>0</v>
      </c>
      <c r="E24" s="7">
        <v>0</v>
      </c>
      <c r="F24" s="7">
        <v>0</v>
      </c>
      <c r="G24" s="6">
        <f t="shared" si="0"/>
        <v>0</v>
      </c>
      <c r="H24" s="8">
        <v>0</v>
      </c>
      <c r="I24" s="9">
        <f t="shared" si="2"/>
        <v>0</v>
      </c>
      <c r="J24" s="10">
        <v>0</v>
      </c>
    </row>
    <row r="25" spans="1:10" ht="78.75" x14ac:dyDescent="0.25">
      <c r="A25" s="4" t="s">
        <v>49</v>
      </c>
      <c r="B25" s="11">
        <v>0</v>
      </c>
      <c r="C25" s="12">
        <v>0</v>
      </c>
      <c r="D25" s="7">
        <v>181354007.30000001</v>
      </c>
      <c r="E25" s="7">
        <v>182127296.72999999</v>
      </c>
      <c r="F25" s="7">
        <v>183020655.34</v>
      </c>
      <c r="G25" s="6">
        <f t="shared" si="0"/>
        <v>181354007.30000001</v>
      </c>
      <c r="H25" s="8">
        <v>0</v>
      </c>
      <c r="I25" s="9">
        <f t="shared" si="2"/>
        <v>181354007.30000001</v>
      </c>
      <c r="J25" s="10">
        <v>0</v>
      </c>
    </row>
    <row r="26" spans="1:10" s="47" customFormat="1" x14ac:dyDescent="0.25">
      <c r="A26" s="46" t="s">
        <v>10</v>
      </c>
      <c r="B26" s="13">
        <f>SUM(B7:B25)</f>
        <v>2282475244.0599999</v>
      </c>
      <c r="C26" s="13">
        <f>SUM(C7:C25)</f>
        <v>2628187417.3800001</v>
      </c>
      <c r="D26" s="14">
        <f>SUM(D7:D25)</f>
        <v>2055103134.53</v>
      </c>
      <c r="E26" s="14">
        <f>SUM(E7:E25)</f>
        <v>1958239559.0799999</v>
      </c>
      <c r="F26" s="14">
        <f>SUM(F7:F25)</f>
        <v>1938362485.4699998</v>
      </c>
      <c r="G26" s="14">
        <f t="shared" si="0"/>
        <v>-227372109.52999997</v>
      </c>
      <c r="H26" s="15">
        <f t="shared" si="1"/>
        <v>90.038353751186492</v>
      </c>
      <c r="I26" s="14">
        <f t="shared" si="2"/>
        <v>-573084282.85000014</v>
      </c>
      <c r="J26" s="15">
        <f>D26/C26*100</f>
        <v>78.194694980265183</v>
      </c>
    </row>
    <row r="27" spans="1:10" x14ac:dyDescent="0.25">
      <c r="A27" s="16" t="s">
        <v>11</v>
      </c>
      <c r="B27" s="17"/>
      <c r="C27" s="17"/>
      <c r="D27" s="17"/>
      <c r="E27" s="17"/>
      <c r="F27" s="17"/>
      <c r="G27" s="18"/>
      <c r="H27" s="19"/>
      <c r="I27" s="20"/>
      <c r="J27" s="20"/>
    </row>
    <row r="28" spans="1:10" ht="47.25" x14ac:dyDescent="0.25">
      <c r="A28" s="39" t="s">
        <v>16</v>
      </c>
      <c r="B28" s="5">
        <v>69987160.120000005</v>
      </c>
      <c r="C28" s="35">
        <v>70945621.219999999</v>
      </c>
      <c r="D28" s="7">
        <v>3307431.59</v>
      </c>
      <c r="E28" s="7">
        <v>3304531.59</v>
      </c>
      <c r="F28" s="7">
        <v>3304531.59</v>
      </c>
      <c r="G28" s="6">
        <f t="shared" si="0"/>
        <v>-66679728.530000001</v>
      </c>
      <c r="H28" s="8">
        <f t="shared" si="1"/>
        <v>4.7257691044029739</v>
      </c>
      <c r="I28" s="22">
        <f t="shared" ref="I28:I39" si="4">D28-C28</f>
        <v>-67638189.629999995</v>
      </c>
      <c r="J28" s="23">
        <f t="shared" ref="J28:J39" si="5">D28/C28*100</f>
        <v>4.661924912523868</v>
      </c>
    </row>
    <row r="29" spans="1:10" ht="31.5" x14ac:dyDescent="0.25">
      <c r="A29" s="39" t="s">
        <v>22</v>
      </c>
      <c r="B29" s="5">
        <v>112496522.41</v>
      </c>
      <c r="C29" s="35">
        <f>119290204.7-200</f>
        <v>119290004.7</v>
      </c>
      <c r="D29" s="7">
        <v>8606439.2699999996</v>
      </c>
      <c r="E29" s="7">
        <v>7106439.2699999996</v>
      </c>
      <c r="F29" s="7">
        <v>7106439.2699999996</v>
      </c>
      <c r="G29" s="6">
        <f t="shared" si="0"/>
        <v>-103890083.14</v>
      </c>
      <c r="H29" s="8">
        <f t="shared" si="1"/>
        <v>7.650404728630936</v>
      </c>
      <c r="I29" s="22">
        <f t="shared" si="4"/>
        <v>-110683565.43000001</v>
      </c>
      <c r="J29" s="23">
        <f t="shared" si="5"/>
        <v>7.2147195329936977</v>
      </c>
    </row>
    <row r="30" spans="1:10" x14ac:dyDescent="0.25">
      <c r="A30" s="39" t="s">
        <v>17</v>
      </c>
      <c r="B30" s="5">
        <v>1458247.2</v>
      </c>
      <c r="C30" s="35">
        <v>0</v>
      </c>
      <c r="D30" s="7">
        <v>15411870.300000001</v>
      </c>
      <c r="E30" s="7">
        <v>11000000</v>
      </c>
      <c r="F30" s="7">
        <v>1000000</v>
      </c>
      <c r="G30" s="6">
        <f t="shared" si="0"/>
        <v>13953623.100000001</v>
      </c>
      <c r="H30" s="8" t="s">
        <v>28</v>
      </c>
      <c r="I30" s="22">
        <f t="shared" si="4"/>
        <v>15411870.300000001</v>
      </c>
      <c r="J30" s="23">
        <v>0</v>
      </c>
    </row>
    <row r="31" spans="1:10" ht="47.25" x14ac:dyDescent="0.25">
      <c r="A31" s="39" t="s">
        <v>18</v>
      </c>
      <c r="B31" s="5">
        <v>6731626.8499999996</v>
      </c>
      <c r="C31" s="35">
        <v>7055522.6100000003</v>
      </c>
      <c r="D31" s="7">
        <v>1528611.43</v>
      </c>
      <c r="E31" s="7">
        <v>1580637.14</v>
      </c>
      <c r="F31" s="7">
        <v>1580637.14</v>
      </c>
      <c r="G31" s="6">
        <f t="shared" si="0"/>
        <v>-5203015.42</v>
      </c>
      <c r="H31" s="8">
        <f t="shared" si="1"/>
        <v>22.707904999220212</v>
      </c>
      <c r="I31" s="22">
        <f t="shared" si="4"/>
        <v>-5526911.1800000006</v>
      </c>
      <c r="J31" s="23">
        <f t="shared" si="5"/>
        <v>21.66546001615038</v>
      </c>
    </row>
    <row r="32" spans="1:10" ht="31.5" x14ac:dyDescent="0.25">
      <c r="A32" s="39" t="s">
        <v>23</v>
      </c>
      <c r="B32" s="5">
        <v>0</v>
      </c>
      <c r="C32" s="35">
        <v>152000</v>
      </c>
      <c r="D32" s="7">
        <v>0</v>
      </c>
      <c r="E32" s="7">
        <v>0</v>
      </c>
      <c r="F32" s="7">
        <v>0</v>
      </c>
      <c r="G32" s="6">
        <f t="shared" si="0"/>
        <v>0</v>
      </c>
      <c r="H32" s="8">
        <v>0</v>
      </c>
      <c r="I32" s="22">
        <f t="shared" si="4"/>
        <v>-152000</v>
      </c>
      <c r="J32" s="23">
        <v>0</v>
      </c>
    </row>
    <row r="33" spans="1:10" x14ac:dyDescent="0.25">
      <c r="A33" s="39" t="s">
        <v>19</v>
      </c>
      <c r="B33" s="5">
        <v>10401008.060000001</v>
      </c>
      <c r="C33" s="35">
        <v>0</v>
      </c>
      <c r="D33" s="7">
        <v>0</v>
      </c>
      <c r="E33" s="7">
        <v>0</v>
      </c>
      <c r="F33" s="7">
        <v>0</v>
      </c>
      <c r="G33" s="6">
        <f t="shared" si="0"/>
        <v>-10401008.060000001</v>
      </c>
      <c r="H33" s="8">
        <f t="shared" si="1"/>
        <v>0</v>
      </c>
      <c r="I33" s="22">
        <f t="shared" si="4"/>
        <v>0</v>
      </c>
      <c r="J33" s="23">
        <v>0</v>
      </c>
    </row>
    <row r="34" spans="1:10" x14ac:dyDescent="0.25">
      <c r="A34" s="39" t="s">
        <v>20</v>
      </c>
      <c r="B34" s="5">
        <v>465743</v>
      </c>
      <c r="C34" s="35">
        <v>639768.75</v>
      </c>
      <c r="D34" s="7">
        <v>166544</v>
      </c>
      <c r="E34" s="7">
        <v>126544</v>
      </c>
      <c r="F34" s="7">
        <v>126544</v>
      </c>
      <c r="G34" s="6">
        <f t="shared" si="0"/>
        <v>-299199</v>
      </c>
      <c r="H34" s="8">
        <f t="shared" si="1"/>
        <v>35.75877683615213</v>
      </c>
      <c r="I34" s="22">
        <f t="shared" si="4"/>
        <v>-473224.75</v>
      </c>
      <c r="J34" s="23">
        <f t="shared" si="5"/>
        <v>26.031906059806765</v>
      </c>
    </row>
    <row r="35" spans="1:10" x14ac:dyDescent="0.25">
      <c r="A35" s="42" t="s">
        <v>21</v>
      </c>
      <c r="B35" s="5">
        <v>45000</v>
      </c>
      <c r="C35" s="36">
        <v>0</v>
      </c>
      <c r="D35" s="7">
        <v>0</v>
      </c>
      <c r="E35" s="7">
        <v>0</v>
      </c>
      <c r="F35" s="7">
        <v>0</v>
      </c>
      <c r="G35" s="6">
        <f t="shared" si="0"/>
        <v>-45000</v>
      </c>
      <c r="H35" s="8">
        <f t="shared" si="1"/>
        <v>0</v>
      </c>
      <c r="I35" s="22">
        <f t="shared" si="4"/>
        <v>0</v>
      </c>
      <c r="J35" s="23">
        <v>0</v>
      </c>
    </row>
    <row r="36" spans="1:10" ht="31.5" x14ac:dyDescent="0.25">
      <c r="A36" s="21" t="s">
        <v>24</v>
      </c>
      <c r="B36" s="5">
        <v>0</v>
      </c>
      <c r="C36" s="36">
        <v>100000</v>
      </c>
      <c r="D36" s="7">
        <v>0</v>
      </c>
      <c r="E36" s="7">
        <v>0</v>
      </c>
      <c r="F36" s="7">
        <v>0</v>
      </c>
      <c r="G36" s="6">
        <f t="shared" si="0"/>
        <v>0</v>
      </c>
      <c r="H36" s="8">
        <v>0</v>
      </c>
      <c r="I36" s="22">
        <f t="shared" si="4"/>
        <v>-100000</v>
      </c>
      <c r="J36" s="23">
        <f t="shared" si="5"/>
        <v>0</v>
      </c>
    </row>
    <row r="37" spans="1:10" x14ac:dyDescent="0.25">
      <c r="A37" s="46" t="s">
        <v>10</v>
      </c>
      <c r="B37" s="14">
        <f>B28+B29+B30+B31+B33+B34+B35+B36</f>
        <v>201585307.63999999</v>
      </c>
      <c r="C37" s="14">
        <f>SUM(C28:C36)</f>
        <v>198182917.28000003</v>
      </c>
      <c r="D37" s="14">
        <f>SUM(D28:D36)</f>
        <v>29020896.59</v>
      </c>
      <c r="E37" s="14">
        <f>SUM(E28:E36)</f>
        <v>23118152</v>
      </c>
      <c r="F37" s="14">
        <f>SUM(F28:F36)</f>
        <v>13118152</v>
      </c>
      <c r="G37" s="25">
        <f t="shared" si="0"/>
        <v>-172564411.04999998</v>
      </c>
      <c r="H37" s="26">
        <f t="shared" si="1"/>
        <v>14.396335194143617</v>
      </c>
      <c r="I37" s="27">
        <f t="shared" si="4"/>
        <v>-169162020.69000003</v>
      </c>
      <c r="J37" s="28">
        <f t="shared" si="5"/>
        <v>14.643490462398542</v>
      </c>
    </row>
    <row r="38" spans="1:10" x14ac:dyDescent="0.25">
      <c r="A38" s="24" t="s">
        <v>12</v>
      </c>
      <c r="B38" s="29"/>
      <c r="C38" s="29"/>
      <c r="D38" s="30"/>
      <c r="E38" s="30">
        <v>36798464</v>
      </c>
      <c r="F38" s="30">
        <v>68064328.209999993</v>
      </c>
      <c r="G38" s="6"/>
      <c r="H38" s="8"/>
      <c r="I38" s="22"/>
      <c r="J38" s="23"/>
    </row>
    <row r="39" spans="1:10" x14ac:dyDescent="0.25">
      <c r="A39" s="16" t="s">
        <v>13</v>
      </c>
      <c r="B39" s="31">
        <f>B37+B26</f>
        <v>2484060551.6999998</v>
      </c>
      <c r="C39" s="31">
        <f>C37+C26</f>
        <v>2826370334.6600003</v>
      </c>
      <c r="D39" s="31">
        <f>D37+D26</f>
        <v>2084124031.1199999</v>
      </c>
      <c r="E39" s="31">
        <f>E26+E37+E38</f>
        <v>2018156175.0799999</v>
      </c>
      <c r="F39" s="31">
        <f>F26+F37+F38</f>
        <v>2019544965.6799998</v>
      </c>
      <c r="G39" s="31">
        <f t="shared" si="0"/>
        <v>-399936520.57999992</v>
      </c>
      <c r="H39" s="32">
        <f t="shared" si="1"/>
        <v>83.89988841832789</v>
      </c>
      <c r="I39" s="33">
        <f t="shared" si="4"/>
        <v>-742246303.54000044</v>
      </c>
      <c r="J39" s="34">
        <f t="shared" si="5"/>
        <v>73.738533325312119</v>
      </c>
    </row>
    <row r="41" spans="1:10" x14ac:dyDescent="0.25">
      <c r="B41" s="43"/>
      <c r="C41" s="43"/>
    </row>
    <row r="42" spans="1:10" ht="63" x14ac:dyDescent="0.25">
      <c r="A42" s="44" t="s">
        <v>29</v>
      </c>
      <c r="B42" s="48" t="s">
        <v>30</v>
      </c>
      <c r="C42" s="48"/>
      <c r="D42" s="45" t="s">
        <v>31</v>
      </c>
    </row>
  </sheetData>
  <autoFilter ref="A6:J39"/>
  <mergeCells count="10">
    <mergeCell ref="B42:C42"/>
    <mergeCell ref="A1:J1"/>
    <mergeCell ref="A3:A5"/>
    <mergeCell ref="B3:B5"/>
    <mergeCell ref="C3:C5"/>
    <mergeCell ref="D3:D5"/>
    <mergeCell ref="E3:E5"/>
    <mergeCell ref="F3:F5"/>
    <mergeCell ref="G3:H4"/>
    <mergeCell ref="I3:J4"/>
  </mergeCells>
  <pageMargins left="0.70866141732283472" right="0.70866141732283472" top="0.59055118110236227" bottom="0.59055118110236227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Лист1</vt:lpstr>
      <vt:lpstr>Лист1!_ftn1</vt:lpstr>
      <vt:lpstr>Лист1!_ftnref1</vt:lpstr>
      <vt:lpstr>Лист1!_ftnref2</vt:lpstr>
      <vt:lpstr>Лист1!_ftnref3</vt:lpstr>
      <vt:lpstr>Лист1!_ftnref4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Бунтакова</dc:creator>
  <cp:lastModifiedBy>Марина Противень</cp:lastModifiedBy>
  <cp:revision>4</cp:revision>
  <cp:lastPrinted>2023-11-14T08:17:42Z</cp:lastPrinted>
  <dcterms:created xsi:type="dcterms:W3CDTF">2022-10-17T06:57:27Z</dcterms:created>
  <dcterms:modified xsi:type="dcterms:W3CDTF">2023-11-14T08:20:09Z</dcterms:modified>
</cp:coreProperties>
</file>